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lo\Downloads\"/>
    </mc:Choice>
  </mc:AlternateContent>
  <xr:revisionPtr revIDLastSave="0" documentId="8_{731DCB4F-6437-4DBE-880E-08DF61B2C660}" xr6:coauthVersionLast="47" xr6:coauthVersionMax="47" xr10:uidLastSave="{00000000-0000-0000-0000-000000000000}"/>
  <bookViews>
    <workbookView xWindow="-75" yWindow="11400" windowWidth="20730" windowHeight="11160"/>
  </bookViews>
  <sheets>
    <sheet name="13 3-8 Csg" sheetId="1" r:id="rId1"/>
  </sheets>
  <definedNames>
    <definedName name="_xlnm._FilterDatabase" localSheetId="0" hidden="1">'13 3-8 Csg'!$A$15:$N$73</definedName>
    <definedName name="_xlnm.Print_Area" localSheetId="0">'13 3-8 Csg'!$A$1:$N$94</definedName>
    <definedName name="_xlnm.Print_Titles" localSheetId="0">'13 3-8 Csg'!$15:$15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F73" i="1"/>
  <c r="F16" i="1"/>
  <c r="G16" i="1"/>
  <c r="K16" i="1" s="1"/>
  <c r="H17" i="1"/>
  <c r="F17" i="1"/>
  <c r="H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N9" i="1"/>
  <c r="N11" i="1"/>
  <c r="C11" i="1"/>
  <c r="J16" i="1"/>
  <c r="G17" i="1"/>
  <c r="L17" i="1" s="1"/>
  <c r="H18" i="1"/>
  <c r="J17" i="1"/>
  <c r="G18" i="1"/>
  <c r="I17" i="1"/>
  <c r="I18" i="1" l="1"/>
  <c r="K18" i="1"/>
  <c r="J18" i="1"/>
  <c r="H19" i="1"/>
  <c r="L18" i="1"/>
  <c r="G19" i="1"/>
  <c r="K17" i="1"/>
  <c r="M17" i="1" s="1"/>
  <c r="L16" i="1"/>
  <c r="M16" i="1" s="1"/>
  <c r="I16" i="1"/>
  <c r="I19" i="1" l="1"/>
  <c r="J19" i="1"/>
  <c r="G20" i="1"/>
  <c r="H20" i="1"/>
  <c r="L19" i="1"/>
  <c r="K19" i="1"/>
  <c r="M18" i="1"/>
  <c r="J20" i="1" l="1"/>
  <c r="G21" i="1"/>
  <c r="L20" i="1"/>
  <c r="I20" i="1"/>
  <c r="H21" i="1"/>
  <c r="K20" i="1"/>
  <c r="M19" i="1"/>
  <c r="M20" i="1" l="1"/>
  <c r="K21" i="1"/>
  <c r="I21" i="1"/>
  <c r="H22" i="1"/>
  <c r="G22" i="1"/>
  <c r="L21" i="1"/>
  <c r="M21" i="1" s="1"/>
  <c r="J21" i="1"/>
  <c r="K22" i="1" l="1"/>
  <c r="I22" i="1"/>
  <c r="H23" i="1"/>
  <c r="J22" i="1"/>
  <c r="L22" i="1"/>
  <c r="M22" i="1" s="1"/>
  <c r="G23" i="1"/>
  <c r="L23" i="1" l="1"/>
  <c r="G24" i="1"/>
  <c r="J23" i="1"/>
  <c r="H24" i="1"/>
  <c r="K23" i="1"/>
  <c r="I23" i="1"/>
  <c r="K24" i="1" l="1"/>
  <c r="I24" i="1"/>
  <c r="J24" i="1"/>
  <c r="L24" i="1"/>
  <c r="M24" i="1" s="1"/>
  <c r="H25" i="1"/>
  <c r="G25" i="1"/>
  <c r="M23" i="1"/>
  <c r="L25" i="1" l="1"/>
  <c r="G26" i="1"/>
  <c r="J25" i="1"/>
  <c r="H26" i="1"/>
  <c r="K25" i="1"/>
  <c r="I25" i="1"/>
  <c r="I26" i="1" l="1"/>
  <c r="G27" i="1"/>
  <c r="K26" i="1"/>
  <c r="L26" i="1"/>
  <c r="M26" i="1" s="1"/>
  <c r="H27" i="1"/>
  <c r="J26" i="1"/>
  <c r="M25" i="1"/>
  <c r="I27" i="1" l="1"/>
  <c r="K27" i="1"/>
  <c r="H28" i="1"/>
  <c r="L27" i="1"/>
  <c r="M27" i="1" s="1"/>
  <c r="G28" i="1"/>
  <c r="J27" i="1"/>
  <c r="H29" i="1" l="1"/>
  <c r="K28" i="1"/>
  <c r="I28" i="1"/>
  <c r="G29" i="1"/>
  <c r="J28" i="1"/>
  <c r="L28" i="1"/>
  <c r="M28" i="1" s="1"/>
  <c r="L29" i="1" l="1"/>
  <c r="G30" i="1"/>
  <c r="J29" i="1"/>
  <c r="H30" i="1"/>
  <c r="K29" i="1"/>
  <c r="I29" i="1"/>
  <c r="G31" i="1" l="1"/>
  <c r="J30" i="1"/>
  <c r="L30" i="1"/>
  <c r="H31" i="1"/>
  <c r="I30" i="1"/>
  <c r="K30" i="1"/>
  <c r="M29" i="1"/>
  <c r="M30" i="1" l="1"/>
  <c r="I31" i="1"/>
  <c r="H32" i="1"/>
  <c r="K31" i="1"/>
  <c r="L31" i="1"/>
  <c r="J31" i="1"/>
  <c r="G32" i="1"/>
  <c r="H33" i="1" l="1"/>
  <c r="K32" i="1"/>
  <c r="I32" i="1"/>
  <c r="J32" i="1"/>
  <c r="L32" i="1"/>
  <c r="G33" i="1"/>
  <c r="M31" i="1"/>
  <c r="K33" i="1" l="1"/>
  <c r="H34" i="1"/>
  <c r="J33" i="1"/>
  <c r="I33" i="1"/>
  <c r="G34" i="1"/>
  <c r="L33" i="1"/>
  <c r="M32" i="1"/>
  <c r="M33" i="1" l="1"/>
  <c r="J34" i="1"/>
  <c r="G35" i="1"/>
  <c r="L34" i="1"/>
  <c r="I34" i="1"/>
  <c r="H35" i="1"/>
  <c r="K34" i="1"/>
  <c r="M34" i="1" l="1"/>
  <c r="H36" i="1"/>
  <c r="I35" i="1"/>
  <c r="K35" i="1"/>
  <c r="G36" i="1"/>
  <c r="J35" i="1"/>
  <c r="L35" i="1"/>
  <c r="M35" i="1" l="1"/>
  <c r="K36" i="1"/>
  <c r="I36" i="1"/>
  <c r="H37" i="1"/>
  <c r="G37" i="1"/>
  <c r="J36" i="1"/>
  <c r="L36" i="1"/>
  <c r="M36" i="1" s="1"/>
  <c r="L37" i="1" l="1"/>
  <c r="J37" i="1"/>
  <c r="H38" i="1"/>
  <c r="G38" i="1"/>
  <c r="K37" i="1"/>
  <c r="I37" i="1"/>
  <c r="M37" i="1" l="1"/>
  <c r="G39" i="1"/>
  <c r="J38" i="1"/>
  <c r="H39" i="1"/>
  <c r="L38" i="1"/>
  <c r="I38" i="1"/>
  <c r="K38" i="1"/>
  <c r="J39" i="1" l="1"/>
  <c r="K39" i="1"/>
  <c r="H40" i="1"/>
  <c r="I39" i="1"/>
  <c r="L39" i="1"/>
  <c r="G40" i="1"/>
  <c r="M38" i="1"/>
  <c r="L40" i="1" l="1"/>
  <c r="K40" i="1"/>
  <c r="H41" i="1"/>
  <c r="G41" i="1"/>
  <c r="J40" i="1"/>
  <c r="I40" i="1"/>
  <c r="M39" i="1"/>
  <c r="M40" i="1" l="1"/>
  <c r="J41" i="1"/>
  <c r="K41" i="1"/>
  <c r="I41" i="1"/>
  <c r="H42" i="1"/>
  <c r="L41" i="1"/>
  <c r="G42" i="1"/>
  <c r="K42" i="1" l="1"/>
  <c r="J42" i="1"/>
  <c r="H43" i="1"/>
  <c r="G43" i="1"/>
  <c r="I42" i="1"/>
  <c r="L42" i="1"/>
  <c r="M42" i="1" s="1"/>
  <c r="M41" i="1"/>
  <c r="J43" i="1" l="1"/>
  <c r="G44" i="1"/>
  <c r="K43" i="1"/>
  <c r="L43" i="1"/>
  <c r="H44" i="1"/>
  <c r="I43" i="1"/>
  <c r="M43" i="1" l="1"/>
  <c r="G45" i="1"/>
  <c r="H45" i="1"/>
  <c r="I44" i="1"/>
  <c r="J44" i="1"/>
  <c r="K44" i="1"/>
  <c r="L44" i="1"/>
  <c r="M44" i="1" s="1"/>
  <c r="J45" i="1" l="1"/>
  <c r="G46" i="1"/>
  <c r="I45" i="1"/>
  <c r="L45" i="1"/>
  <c r="H46" i="1"/>
  <c r="K45" i="1"/>
  <c r="K46" i="1" l="1"/>
  <c r="H47" i="1"/>
  <c r="J46" i="1"/>
  <c r="L46" i="1"/>
  <c r="G47" i="1"/>
  <c r="I46" i="1"/>
  <c r="M45" i="1"/>
  <c r="H48" i="1" l="1"/>
  <c r="I47" i="1"/>
  <c r="J47" i="1"/>
  <c r="L47" i="1"/>
  <c r="G48" i="1"/>
  <c r="K47" i="1"/>
  <c r="M46" i="1"/>
  <c r="I48" i="1" l="1"/>
  <c r="J48" i="1"/>
  <c r="L48" i="1"/>
  <c r="M48" i="1" s="1"/>
  <c r="H49" i="1"/>
  <c r="K48" i="1"/>
  <c r="G49" i="1"/>
  <c r="M47" i="1"/>
  <c r="J49" i="1" l="1"/>
  <c r="K49" i="1"/>
  <c r="I49" i="1"/>
  <c r="H50" i="1"/>
  <c r="L49" i="1"/>
  <c r="G50" i="1"/>
  <c r="K50" i="1" l="1"/>
  <c r="H51" i="1"/>
  <c r="I50" i="1"/>
  <c r="J50" i="1"/>
  <c r="L50" i="1"/>
  <c r="M50" i="1" s="1"/>
  <c r="G51" i="1"/>
  <c r="M49" i="1"/>
  <c r="J51" i="1" l="1"/>
  <c r="H52" i="1"/>
  <c r="I51" i="1"/>
  <c r="K51" i="1"/>
  <c r="G52" i="1"/>
  <c r="L51" i="1"/>
  <c r="M51" i="1" l="1"/>
  <c r="L52" i="1"/>
  <c r="G53" i="1"/>
  <c r="H53" i="1"/>
  <c r="I52" i="1"/>
  <c r="K52" i="1"/>
  <c r="J52" i="1"/>
  <c r="H54" i="1" l="1"/>
  <c r="G54" i="1"/>
  <c r="J53" i="1"/>
  <c r="L53" i="1"/>
  <c r="I53" i="1"/>
  <c r="K53" i="1"/>
  <c r="M52" i="1"/>
  <c r="M53" i="1" l="1"/>
  <c r="L54" i="1"/>
  <c r="H55" i="1"/>
  <c r="J54" i="1"/>
  <c r="K54" i="1"/>
  <c r="G55" i="1"/>
  <c r="I54" i="1"/>
  <c r="I55" i="1" l="1"/>
  <c r="L55" i="1"/>
  <c r="H56" i="1"/>
  <c r="G56" i="1"/>
  <c r="J55" i="1"/>
  <c r="K55" i="1"/>
  <c r="M54" i="1"/>
  <c r="J56" i="1" l="1"/>
  <c r="I56" i="1"/>
  <c r="H57" i="1"/>
  <c r="L56" i="1"/>
  <c r="G57" i="1"/>
  <c r="K56" i="1"/>
  <c r="M55" i="1"/>
  <c r="M56" i="1" l="1"/>
  <c r="K57" i="1"/>
  <c r="L57" i="1"/>
  <c r="I57" i="1"/>
  <c r="J57" i="1"/>
  <c r="H58" i="1"/>
  <c r="G58" i="1"/>
  <c r="M57" i="1" l="1"/>
  <c r="J58" i="1"/>
  <c r="H59" i="1"/>
  <c r="G59" i="1"/>
  <c r="I58" i="1"/>
  <c r="K58" i="1"/>
  <c r="L58" i="1"/>
  <c r="M58" i="1" l="1"/>
  <c r="H60" i="1"/>
  <c r="G60" i="1"/>
  <c r="I59" i="1"/>
  <c r="L59" i="1"/>
  <c r="J59" i="1"/>
  <c r="K59" i="1"/>
  <c r="M59" i="1" l="1"/>
  <c r="L60" i="1"/>
  <c r="H61" i="1"/>
  <c r="K60" i="1"/>
  <c r="G61" i="1"/>
  <c r="J60" i="1"/>
  <c r="I60" i="1"/>
  <c r="K61" i="1" l="1"/>
  <c r="G62" i="1"/>
  <c r="J61" i="1"/>
  <c r="H62" i="1"/>
  <c r="L61" i="1"/>
  <c r="M61" i="1" s="1"/>
  <c r="I61" i="1"/>
  <c r="M60" i="1"/>
  <c r="J62" i="1" l="1"/>
  <c r="G63" i="1"/>
  <c r="H63" i="1"/>
  <c r="K62" i="1"/>
  <c r="L62" i="1"/>
  <c r="I62" i="1"/>
  <c r="J63" i="1" l="1"/>
  <c r="K63" i="1"/>
  <c r="L63" i="1"/>
  <c r="M63" i="1" s="1"/>
  <c r="G64" i="1"/>
  <c r="H64" i="1"/>
  <c r="I63" i="1"/>
  <c r="M62" i="1"/>
  <c r="L64" i="1" l="1"/>
  <c r="K64" i="1"/>
  <c r="H65" i="1"/>
  <c r="I64" i="1"/>
  <c r="J64" i="1"/>
  <c r="G65" i="1"/>
  <c r="J65" i="1" l="1"/>
  <c r="I65" i="1"/>
  <c r="L65" i="1"/>
  <c r="K65" i="1"/>
  <c r="G66" i="1"/>
  <c r="H66" i="1"/>
  <c r="M64" i="1"/>
  <c r="M65" i="1" l="1"/>
  <c r="K66" i="1"/>
  <c r="L66" i="1"/>
  <c r="M66" i="1" s="1"/>
  <c r="H67" i="1"/>
  <c r="G67" i="1"/>
  <c r="J66" i="1"/>
  <c r="I66" i="1"/>
  <c r="H68" i="1" l="1"/>
  <c r="G68" i="1"/>
  <c r="K67" i="1"/>
  <c r="I67" i="1"/>
  <c r="O67" i="1" s="1"/>
  <c r="L67" i="1"/>
  <c r="J67" i="1"/>
  <c r="H69" i="1" l="1"/>
  <c r="I68" i="1"/>
  <c r="K68" i="1"/>
  <c r="J68" i="1"/>
  <c r="G69" i="1"/>
  <c r="L68" i="1"/>
  <c r="M67" i="1"/>
  <c r="M68" i="1" l="1"/>
  <c r="K69" i="1"/>
  <c r="J69" i="1"/>
  <c r="H70" i="1"/>
  <c r="L69" i="1"/>
  <c r="I69" i="1"/>
  <c r="G70" i="1"/>
  <c r="L70" i="1" l="1"/>
  <c r="K70" i="1"/>
  <c r="H71" i="1"/>
  <c r="J70" i="1"/>
  <c r="I70" i="1"/>
  <c r="G71" i="1"/>
  <c r="M69" i="1"/>
  <c r="I71" i="1" l="1"/>
  <c r="K71" i="1"/>
  <c r="H72" i="1"/>
  <c r="G72" i="1"/>
  <c r="L71" i="1"/>
  <c r="J71" i="1"/>
  <c r="M70" i="1"/>
  <c r="K72" i="1" l="1"/>
  <c r="G73" i="1"/>
  <c r="H73" i="1"/>
  <c r="I72" i="1"/>
  <c r="J72" i="1"/>
  <c r="L72" i="1"/>
  <c r="M71" i="1"/>
  <c r="M72" i="1" l="1"/>
  <c r="K73" i="1"/>
  <c r="L73" i="1"/>
  <c r="J73" i="1"/>
  <c r="I73" i="1"/>
  <c r="M73" i="1" l="1"/>
</calcChain>
</file>

<file path=xl/sharedStrings.xml><?xml version="1.0" encoding="utf-8"?>
<sst xmlns="http://schemas.openxmlformats.org/spreadsheetml/2006/main" count="166" uniqueCount="38">
  <si>
    <t xml:space="preserve">Company </t>
  </si>
  <si>
    <t>Rig</t>
  </si>
  <si>
    <t>Buoyancy factor</t>
  </si>
  <si>
    <t>No of jt Out</t>
  </si>
  <si>
    <t>Jt No</t>
  </si>
  <si>
    <t>Run No</t>
  </si>
  <si>
    <t>Description</t>
  </si>
  <si>
    <t>Rih/Out</t>
  </si>
  <si>
    <t>Depth (BTM)</t>
  </si>
  <si>
    <t>Stg wt</t>
  </si>
  <si>
    <t>Stg cap</t>
  </si>
  <si>
    <t>Tot.Displ.</t>
  </si>
  <si>
    <t>Met. Dis</t>
  </si>
  <si>
    <t>Remarks</t>
  </si>
  <si>
    <t>RIH</t>
  </si>
  <si>
    <t>T.Length</t>
  </si>
  <si>
    <t>Act. Len</t>
  </si>
  <si>
    <t>Cum. Len</t>
  </si>
  <si>
    <t>Depth (TOP)</t>
  </si>
  <si>
    <t>Float Shoe joint</t>
  </si>
  <si>
    <t>OUT</t>
  </si>
  <si>
    <t>Shoe  ft</t>
  </si>
  <si>
    <t>Sting length ot pkr ft</t>
  </si>
  <si>
    <t>Csg OD "</t>
  </si>
  <si>
    <t>Shoe Depth ft</t>
  </si>
  <si>
    <t>Csg ID "</t>
  </si>
  <si>
    <t>Mud wt  ppg</t>
  </si>
  <si>
    <t>Cap. bpf</t>
  </si>
  <si>
    <t>M. Displ. bpf</t>
  </si>
  <si>
    <t>TDS Wt  lbs</t>
  </si>
  <si>
    <t>C.E Cap. bpf</t>
  </si>
  <si>
    <t>20'' CSG.K-55.#94.BTC</t>
  </si>
  <si>
    <t>2 Bow Centralizers</t>
  </si>
  <si>
    <t>1 Bow Centralizer</t>
  </si>
  <si>
    <t>1 Positive centralizer</t>
  </si>
  <si>
    <t>www.drillingmanual.com</t>
  </si>
  <si>
    <t xml:space="preserve">Downloaded From </t>
  </si>
  <si>
    <t xml:space="preserve">Casing Tally Spreadsheet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</si>
</sst>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0.0000"/>
    <numFmt numFmtId="181" formatCode="0.0"/>
    <numFmt numFmtId="187" formatCode="0.000"/>
  </numFmts>
  <fonts count="19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rgb="FFC00000"/>
      <name val="Bodoni MT"/>
      <family val="1"/>
    </font>
    <font>
      <sz val="14"/>
      <name val="Bodoni MT"/>
      <family val="1"/>
    </font>
    <font>
      <b/>
      <sz val="14"/>
      <color theme="0" tint="-4.9989318521683403E-2"/>
      <name val="Bodoni MT"/>
      <family val="1"/>
    </font>
    <font>
      <sz val="14"/>
      <color theme="0" tint="-4.9989318521683403E-2"/>
      <name val="Bodoni MT"/>
      <family val="1"/>
    </font>
    <font>
      <b/>
      <sz val="14"/>
      <color rgb="FFC00000"/>
      <name val="Bodoni MT"/>
      <family val="1"/>
    </font>
    <font>
      <sz val="14"/>
      <color theme="0"/>
      <name val="Bodoni MT"/>
      <family val="1"/>
    </font>
    <font>
      <b/>
      <sz val="14"/>
      <name val="Bodoni MT"/>
      <family val="1"/>
    </font>
    <font>
      <b/>
      <sz val="14"/>
      <color theme="0"/>
      <name val="Bodoni MT"/>
      <family val="1"/>
    </font>
    <font>
      <sz val="14"/>
      <color rgb="FFFF0000"/>
      <name val="Bodoni MT"/>
      <family val="1"/>
    </font>
    <font>
      <sz val="14"/>
      <color theme="1"/>
      <name val="Bodoni MT"/>
      <family val="1"/>
    </font>
    <font>
      <b/>
      <sz val="24"/>
      <color rgb="FFC00000"/>
      <name val="Bodoni MT"/>
      <family val="1"/>
    </font>
    <font>
      <u/>
      <sz val="28"/>
      <color theme="0"/>
      <name val="Bodoni MT"/>
      <family val="1"/>
    </font>
    <font>
      <b/>
      <sz val="28"/>
      <color theme="0"/>
      <name val="Bodoni MT"/>
      <family val="1"/>
    </font>
    <font>
      <b/>
      <sz val="48"/>
      <color theme="0" tint="-4.9989318521683403E-2"/>
      <name val="Bodoni MT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1" fillId="0" borderId="0" applyProtection="0"/>
  </cellStyleXfs>
  <cellXfs count="58">
    <xf numFmtId="0" fontId="0" fillId="0" borderId="0" xfId="0"/>
    <xf numFmtId="0" fontId="5" fillId="2" borderId="0" xfId="0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2" fontId="5" fillId="2" borderId="0" xfId="0" applyNumberFormat="1" applyFont="1" applyFill="1" applyAlignment="1">
      <alignment vertical="center"/>
    </xf>
    <xf numFmtId="2" fontId="9" fillId="2" borderId="0" xfId="0" applyNumberFormat="1" applyFont="1" applyFill="1" applyAlignment="1">
      <alignment horizontal="left" vertical="center"/>
    </xf>
    <xf numFmtId="187" fontId="9" fillId="0" borderId="0" xfId="0" applyNumberFormat="1" applyFont="1" applyFill="1" applyAlignment="1">
      <alignment horizontal="left" vertical="center"/>
    </xf>
    <xf numFmtId="2" fontId="9" fillId="0" borderId="0" xfId="0" applyNumberFormat="1" applyFont="1" applyFill="1" applyAlignment="1">
      <alignment horizontal="left" vertical="center"/>
    </xf>
    <xf numFmtId="180" fontId="9" fillId="0" borderId="0" xfId="0" applyNumberFormat="1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2" fontId="10" fillId="3" borderId="5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/>
    </xf>
    <xf numFmtId="181" fontId="6" fillId="0" borderId="7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81" fontId="6" fillId="4" borderId="7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0" borderId="8" xfId="3" applyFont="1" applyFill="1" applyBorder="1" applyAlignment="1" applyProtection="1">
      <alignment horizontal="center" vertical="center"/>
      <protection locked="0"/>
    </xf>
    <xf numFmtId="0" fontId="14" fillId="0" borderId="7" xfId="3" applyFont="1" applyFill="1" applyBorder="1" applyAlignment="1" applyProtection="1">
      <alignment horizontal="center" vertical="center"/>
      <protection locked="0"/>
    </xf>
    <xf numFmtId="12" fontId="14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3" applyFont="1" applyFill="1" applyBorder="1" applyAlignment="1" applyProtection="1">
      <alignment horizontal="center" vertical="center"/>
      <protection locked="0"/>
    </xf>
    <xf numFmtId="0" fontId="14" fillId="0" borderId="9" xfId="3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2" fontId="9" fillId="2" borderId="0" xfId="0" applyNumberFormat="1" applyFont="1" applyFill="1" applyAlignment="1">
      <alignment vertical="center"/>
    </xf>
    <xf numFmtId="2" fontId="15" fillId="2" borderId="0" xfId="0" applyNumberFormat="1" applyFont="1" applyFill="1" applyAlignment="1">
      <alignment horizontal="center" vertical="center"/>
    </xf>
    <xf numFmtId="2" fontId="16" fillId="3" borderId="0" xfId="1" applyNumberFormat="1" applyFont="1" applyFill="1" applyAlignment="1">
      <alignment horizontal="center" vertical="center"/>
    </xf>
    <xf numFmtId="2" fontId="17" fillId="3" borderId="0" xfId="0" applyNumberFormat="1" applyFont="1" applyFill="1" applyAlignment="1">
      <alignment horizontal="center" vertical="center"/>
    </xf>
    <xf numFmtId="2" fontId="15" fillId="2" borderId="0" xfId="0" applyNumberFormat="1" applyFont="1" applyFill="1" applyAlignment="1">
      <alignment horizontal="center" vertical="center" wrapText="1"/>
    </xf>
    <xf numFmtId="2" fontId="18" fillId="7" borderId="0" xfId="0" applyNumberFormat="1" applyFont="1" applyFill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0" fontId="8" fillId="8" borderId="0" xfId="0" applyFont="1" applyFill="1" applyAlignment="1">
      <alignment vertical="center"/>
    </xf>
    <xf numFmtId="0" fontId="10" fillId="8" borderId="2" xfId="0" applyFont="1" applyFill="1" applyBorder="1" applyAlignment="1">
      <alignment horizontal="center" vertical="center"/>
    </xf>
    <xf numFmtId="20" fontId="10" fillId="8" borderId="2" xfId="0" applyNumberFormat="1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</cellXfs>
  <cellStyles count="4">
    <cellStyle name="Hyperlink" xfId="1" builtinId="8"/>
    <cellStyle name="Normal" xfId="0" builtinId="0"/>
    <cellStyle name="Normal 2" xfId="2"/>
    <cellStyle name="Normal_13 3-8 &amp; 9 5-8 &amp; 7 CSG Tally" xfId="3"/>
  </cellStyles>
  <dxfs count="6"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rillingmanu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2:O415"/>
  <sheetViews>
    <sheetView tabSelected="1" view="pageBreakPreview" zoomScale="55" zoomScaleNormal="100" zoomScaleSheetLayoutView="55" zoomScalePageLayoutView="90" workbookViewId="0">
      <selection activeCell="L3" sqref="L3"/>
    </sheetView>
  </sheetViews>
  <sheetFormatPr defaultRowHeight="19.5" x14ac:dyDescent="0.2"/>
  <cols>
    <col min="1" max="1" width="13.140625" style="32" customWidth="1"/>
    <col min="2" max="2" width="15.28515625" style="34" customWidth="1"/>
    <col min="3" max="3" width="34.42578125" style="32" customWidth="1"/>
    <col min="4" max="4" width="9.7109375" style="32" customWidth="1"/>
    <col min="5" max="5" width="17.140625" style="33" bestFit="1" customWidth="1"/>
    <col min="6" max="6" width="16.28515625" style="33" bestFit="1" customWidth="1"/>
    <col min="7" max="7" width="17.5703125" style="33" bestFit="1" customWidth="1"/>
    <col min="8" max="8" width="22" style="33" bestFit="1" customWidth="1"/>
    <col min="9" max="9" width="21.85546875" style="33" bestFit="1" customWidth="1"/>
    <col min="10" max="10" width="13.85546875" style="32" bestFit="1" customWidth="1"/>
    <col min="11" max="11" width="15.140625" style="32" bestFit="1" customWidth="1"/>
    <col min="12" max="12" width="24.85546875" style="32" bestFit="1" customWidth="1"/>
    <col min="13" max="13" width="16.140625" style="32" bestFit="1" customWidth="1"/>
    <col min="14" max="14" width="28.28515625" style="32" customWidth="1"/>
    <col min="15" max="16384" width="9.140625" style="3"/>
  </cols>
  <sheetData>
    <row r="2" spans="1:14" ht="23.25" customHeight="1" x14ac:dyDescent="0.2">
      <c r="A2" s="1"/>
      <c r="B2" s="1"/>
      <c r="C2" s="1"/>
      <c r="D2" s="1"/>
      <c r="E2" s="2"/>
      <c r="F2" s="2"/>
      <c r="G2" s="2"/>
      <c r="H2" s="2"/>
      <c r="I2" s="2"/>
      <c r="J2" s="1"/>
      <c r="K2" s="1"/>
      <c r="L2" s="1"/>
      <c r="M2" s="1"/>
      <c r="N2" s="1"/>
    </row>
    <row r="3" spans="1:14" ht="35.25" customHeight="1" x14ac:dyDescent="0.2">
      <c r="A3" s="1"/>
      <c r="B3" s="1"/>
      <c r="C3" s="1"/>
      <c r="D3" s="4"/>
      <c r="E3" s="49" t="s">
        <v>37</v>
      </c>
      <c r="F3" s="49"/>
      <c r="G3" s="49"/>
      <c r="H3" s="49"/>
      <c r="I3" s="49"/>
      <c r="J3" s="49"/>
      <c r="K3" s="3"/>
      <c r="L3" s="3"/>
      <c r="M3" s="3"/>
      <c r="N3" s="3"/>
    </row>
    <row r="4" spans="1:14" ht="35.25" customHeight="1" x14ac:dyDescent="0.2">
      <c r="A4" s="1"/>
      <c r="B4" s="1"/>
      <c r="C4" s="1"/>
      <c r="D4" s="1"/>
      <c r="E4" s="49"/>
      <c r="F4" s="49"/>
      <c r="G4" s="49"/>
      <c r="H4" s="49"/>
      <c r="I4" s="49"/>
      <c r="J4" s="49"/>
      <c r="K4" s="3"/>
      <c r="L4" s="3"/>
      <c r="M4" s="3"/>
      <c r="N4" s="3"/>
    </row>
    <row r="5" spans="1:14" x14ac:dyDescent="0.2">
      <c r="A5" s="50" t="s">
        <v>0</v>
      </c>
      <c r="B5" s="52"/>
      <c r="C5" s="5"/>
      <c r="D5" s="6"/>
      <c r="E5" s="7"/>
      <c r="F5" s="7"/>
      <c r="G5" s="7"/>
      <c r="H5" s="7"/>
      <c r="I5" s="7"/>
      <c r="J5" s="7"/>
      <c r="K5" s="7"/>
      <c r="L5" s="50" t="s">
        <v>21</v>
      </c>
      <c r="M5" s="51"/>
      <c r="N5" s="5">
        <v>3</v>
      </c>
    </row>
    <row r="6" spans="1:14" x14ac:dyDescent="0.2">
      <c r="A6" s="50" t="s">
        <v>1</v>
      </c>
      <c r="B6" s="52"/>
      <c r="C6" s="5"/>
      <c r="D6" s="6"/>
      <c r="E6" s="7"/>
      <c r="F6" s="7"/>
      <c r="G6" s="7"/>
      <c r="H6" s="7"/>
      <c r="I6" s="7"/>
      <c r="J6" s="7"/>
      <c r="K6" s="7"/>
      <c r="L6" s="50" t="s">
        <v>22</v>
      </c>
      <c r="M6" s="51"/>
      <c r="N6" s="5">
        <v>0</v>
      </c>
    </row>
    <row r="7" spans="1:14" x14ac:dyDescent="0.2">
      <c r="A7" s="50" t="s">
        <v>23</v>
      </c>
      <c r="B7" s="52"/>
      <c r="C7" s="5">
        <v>20</v>
      </c>
      <c r="D7" s="6"/>
      <c r="E7" s="48" t="s">
        <v>36</v>
      </c>
      <c r="F7" s="45"/>
      <c r="G7" s="45"/>
      <c r="H7" s="45"/>
      <c r="I7" s="45"/>
      <c r="J7" s="45"/>
      <c r="K7" s="7"/>
      <c r="L7" s="50" t="s">
        <v>24</v>
      </c>
      <c r="M7" s="51"/>
      <c r="N7" s="9">
        <v>1600</v>
      </c>
    </row>
    <row r="8" spans="1:14" x14ac:dyDescent="0.2">
      <c r="A8" s="50" t="s">
        <v>25</v>
      </c>
      <c r="B8" s="52"/>
      <c r="C8" s="5">
        <v>19.123999999999999</v>
      </c>
      <c r="D8" s="6"/>
      <c r="E8" s="45"/>
      <c r="F8" s="45"/>
      <c r="G8" s="45"/>
      <c r="H8" s="45"/>
      <c r="I8" s="45"/>
      <c r="J8" s="45"/>
      <c r="K8" s="7"/>
      <c r="L8" s="50" t="s">
        <v>26</v>
      </c>
      <c r="M8" s="51"/>
      <c r="N8" s="10">
        <v>9.5</v>
      </c>
    </row>
    <row r="9" spans="1:14" x14ac:dyDescent="0.2">
      <c r="A9" s="50" t="s">
        <v>27</v>
      </c>
      <c r="B9" s="52"/>
      <c r="C9" s="11">
        <f>C8*C8/1029.4</f>
        <v>0.35528208276666012</v>
      </c>
      <c r="D9" s="6"/>
      <c r="E9" s="45"/>
      <c r="F9" s="45"/>
      <c r="G9" s="45"/>
      <c r="H9" s="45"/>
      <c r="I9" s="45"/>
      <c r="J9" s="45"/>
      <c r="K9" s="7"/>
      <c r="L9" s="50" t="s">
        <v>2</v>
      </c>
      <c r="M9" s="51"/>
      <c r="N9" s="10">
        <f>(1-N8/65.44)</f>
        <v>0.85482885085574578</v>
      </c>
    </row>
    <row r="10" spans="1:14" x14ac:dyDescent="0.2">
      <c r="A10" s="50" t="s">
        <v>28</v>
      </c>
      <c r="B10" s="52"/>
      <c r="C10" s="11">
        <f>(C7*C7-C8*C8)/1029.4</f>
        <v>3.3293786671847736E-2</v>
      </c>
      <c r="D10" s="6"/>
      <c r="E10" s="46" t="s">
        <v>35</v>
      </c>
      <c r="F10" s="47"/>
      <c r="G10" s="47"/>
      <c r="H10" s="47"/>
      <c r="I10" s="47"/>
      <c r="J10" s="47"/>
      <c r="K10" s="44"/>
      <c r="L10" s="50" t="s">
        <v>29</v>
      </c>
      <c r="M10" s="51"/>
      <c r="N10" s="5">
        <v>65000</v>
      </c>
    </row>
    <row r="11" spans="1:14" x14ac:dyDescent="0.2">
      <c r="A11" s="50" t="s">
        <v>30</v>
      </c>
      <c r="B11" s="52"/>
      <c r="C11" s="11">
        <f>C9+C10</f>
        <v>0.38857586943850786</v>
      </c>
      <c r="D11" s="6"/>
      <c r="E11" s="47"/>
      <c r="F11" s="47"/>
      <c r="G11" s="47"/>
      <c r="H11" s="47"/>
      <c r="I11" s="47"/>
      <c r="J11" s="47"/>
      <c r="K11" s="44"/>
      <c r="L11" s="50" t="s">
        <v>3</v>
      </c>
      <c r="M11" s="51"/>
      <c r="N11" s="5">
        <f>COUNTIF(D16:D53,"out")</f>
        <v>8</v>
      </c>
    </row>
    <row r="12" spans="1:14" x14ac:dyDescent="0.2">
      <c r="A12" s="1"/>
      <c r="B12" s="6"/>
      <c r="C12" s="12"/>
      <c r="D12" s="12"/>
      <c r="E12" s="8"/>
      <c r="F12" s="7"/>
      <c r="G12" s="7"/>
      <c r="H12" s="7"/>
      <c r="I12" s="7"/>
      <c r="J12" s="6"/>
      <c r="K12" s="1"/>
      <c r="L12" s="6"/>
      <c r="M12" s="6"/>
      <c r="N12" s="5" t="s">
        <v>20</v>
      </c>
    </row>
    <row r="13" spans="1:14" x14ac:dyDescent="0.2">
      <c r="A13" s="1"/>
      <c r="B13" s="1"/>
      <c r="C13" s="1"/>
      <c r="D13" s="1"/>
      <c r="E13" s="2"/>
      <c r="F13" s="2"/>
      <c r="G13" s="2"/>
      <c r="H13" s="2"/>
      <c r="I13" s="2"/>
      <c r="J13" s="1"/>
      <c r="K13" s="1"/>
      <c r="L13" s="1"/>
      <c r="M13" s="1"/>
      <c r="N13" s="1"/>
    </row>
    <row r="14" spans="1:14" ht="16.5" customHeight="1" thickBot="1" x14ac:dyDescent="0.25">
      <c r="A14" s="1"/>
      <c r="B14" s="1"/>
      <c r="C14" s="1"/>
      <c r="D14" s="1"/>
      <c r="E14" s="2"/>
      <c r="F14" s="2"/>
      <c r="G14" s="2"/>
      <c r="H14" s="2"/>
      <c r="I14" s="2"/>
      <c r="J14" s="1"/>
      <c r="K14" s="1"/>
      <c r="L14" s="1"/>
      <c r="M14" s="1"/>
      <c r="N14" s="1"/>
    </row>
    <row r="15" spans="1:14" s="17" customFormat="1" ht="36" customHeight="1" thickTop="1" x14ac:dyDescent="0.2">
      <c r="A15" s="13" t="s">
        <v>4</v>
      </c>
      <c r="B15" s="14" t="s">
        <v>5</v>
      </c>
      <c r="C15" s="14" t="s">
        <v>6</v>
      </c>
      <c r="D15" s="14" t="s">
        <v>7</v>
      </c>
      <c r="E15" s="15" t="s">
        <v>15</v>
      </c>
      <c r="F15" s="15" t="s">
        <v>16</v>
      </c>
      <c r="G15" s="15" t="s">
        <v>17</v>
      </c>
      <c r="H15" s="15" t="s">
        <v>8</v>
      </c>
      <c r="I15" s="15" t="s">
        <v>18</v>
      </c>
      <c r="J15" s="14" t="s">
        <v>9</v>
      </c>
      <c r="K15" s="14" t="s">
        <v>10</v>
      </c>
      <c r="L15" s="14" t="s">
        <v>11</v>
      </c>
      <c r="M15" s="14" t="s">
        <v>12</v>
      </c>
      <c r="N15" s="16" t="s">
        <v>13</v>
      </c>
    </row>
    <row r="16" spans="1:14" s="22" customFormat="1" ht="26.25" customHeight="1" x14ac:dyDescent="0.2">
      <c r="A16" s="36">
        <v>1</v>
      </c>
      <c r="B16" s="37"/>
      <c r="C16" s="38" t="s">
        <v>19</v>
      </c>
      <c r="D16" s="18" t="s">
        <v>14</v>
      </c>
      <c r="E16" s="19">
        <v>40.4</v>
      </c>
      <c r="F16" s="19">
        <f>E16</f>
        <v>40.4</v>
      </c>
      <c r="G16" s="19">
        <f>F16</f>
        <v>40.4</v>
      </c>
      <c r="H16" s="19">
        <f>N7</f>
        <v>1600</v>
      </c>
      <c r="I16" s="19">
        <f>$N$7-G16</f>
        <v>1559.6</v>
      </c>
      <c r="J16" s="20">
        <f>(G16*72*3.281*$N$9+$N$10)</f>
        <v>73158.292335452323</v>
      </c>
      <c r="K16" s="21">
        <f>G16*$C$9*3.281</f>
        <v>47.093492747719438</v>
      </c>
      <c r="L16" s="21">
        <f>G16*$C$11*3.281</f>
        <v>51.506664076160874</v>
      </c>
      <c r="M16" s="21">
        <f>L16-K16</f>
        <v>4.413171328441436</v>
      </c>
      <c r="N16" s="53" t="s">
        <v>32</v>
      </c>
    </row>
    <row r="17" spans="1:14" s="22" customFormat="1" ht="26.25" customHeight="1" x14ac:dyDescent="0.2">
      <c r="A17" s="39">
        <v>2</v>
      </c>
      <c r="B17" s="37"/>
      <c r="C17" s="38" t="s">
        <v>31</v>
      </c>
      <c r="D17" s="18" t="s">
        <v>14</v>
      </c>
      <c r="E17" s="19">
        <v>36.9</v>
      </c>
      <c r="F17" s="19">
        <f>E17</f>
        <v>36.9</v>
      </c>
      <c r="G17" s="19">
        <f>IF(D17="RIH",G16+F17,IF(D17="out",G16))</f>
        <v>77.3</v>
      </c>
      <c r="H17" s="19">
        <f t="shared" ref="H17:H73" si="0">$N$7-G16</f>
        <v>1559.6</v>
      </c>
      <c r="I17" s="19">
        <f>$N$7-G17</f>
        <v>1522.7</v>
      </c>
      <c r="J17" s="20">
        <f>(G17*72*3.281*$N$9+$N$10)</f>
        <v>80609.801919070902</v>
      </c>
      <c r="K17" s="21">
        <f>G17*$C$9*3.281</f>
        <v>90.107103697987938</v>
      </c>
      <c r="L17" s="21">
        <f>G17*$C$11*3.281</f>
        <v>98.551117155624638</v>
      </c>
      <c r="M17" s="21">
        <f>L17-K17</f>
        <v>8.4440134576367001</v>
      </c>
      <c r="N17" s="53" t="s">
        <v>33</v>
      </c>
    </row>
    <row r="18" spans="1:14" s="22" customFormat="1" ht="26.25" customHeight="1" x14ac:dyDescent="0.2">
      <c r="A18" s="39">
        <v>3</v>
      </c>
      <c r="B18" s="40"/>
      <c r="C18" s="38" t="s">
        <v>31</v>
      </c>
      <c r="D18" s="18" t="s">
        <v>14</v>
      </c>
      <c r="E18" s="19">
        <v>37.86</v>
      </c>
      <c r="F18" s="19">
        <f t="shared" ref="F18:F72" si="1">E18</f>
        <v>37.86</v>
      </c>
      <c r="G18" s="19">
        <f t="shared" ref="G18:G72" si="2">IF(D18="RIH",G17+F18,IF(D18="out",G17))</f>
        <v>115.16</v>
      </c>
      <c r="H18" s="19">
        <f t="shared" si="0"/>
        <v>1522.7</v>
      </c>
      <c r="I18" s="19">
        <f t="shared" ref="I18:I72" si="3">$N$7-G18</f>
        <v>1484.84</v>
      </c>
      <c r="J18" s="20">
        <f t="shared" ref="J18:J72" si="4">(G18*72*3.281*$N$9+$N$10)</f>
        <v>88255.171914621023</v>
      </c>
      <c r="K18" s="21">
        <f t="shared" ref="K18:K72" si="5">G18*$C$9*3.281</f>
        <v>134.23976794127157</v>
      </c>
      <c r="L18" s="21">
        <f t="shared" ref="L18:L72" si="6">G18*$C$11*3.281</f>
        <v>146.81949096561104</v>
      </c>
      <c r="M18" s="21">
        <f t="shared" ref="M18:M72" si="7">L18-K18</f>
        <v>12.579723024339472</v>
      </c>
      <c r="N18" s="53"/>
    </row>
    <row r="19" spans="1:14" s="22" customFormat="1" ht="26.25" customHeight="1" x14ac:dyDescent="0.2">
      <c r="A19" s="39">
        <v>4</v>
      </c>
      <c r="B19" s="37"/>
      <c r="C19" s="38" t="s">
        <v>31</v>
      </c>
      <c r="D19" s="18" t="s">
        <v>14</v>
      </c>
      <c r="E19" s="19">
        <v>37.869999999999997</v>
      </c>
      <c r="F19" s="19">
        <f t="shared" si="1"/>
        <v>37.869999999999997</v>
      </c>
      <c r="G19" s="19">
        <f t="shared" si="2"/>
        <v>153.03</v>
      </c>
      <c r="H19" s="19">
        <f t="shared" si="0"/>
        <v>1484.84</v>
      </c>
      <c r="I19" s="19">
        <f t="shared" si="3"/>
        <v>1446.97</v>
      </c>
      <c r="J19" s="20">
        <f t="shared" si="4"/>
        <v>95902.561289462101</v>
      </c>
      <c r="K19" s="21">
        <f t="shared" si="5"/>
        <v>178.38408898969075</v>
      </c>
      <c r="L19" s="21">
        <f t="shared" si="6"/>
        <v>195.10061394987372</v>
      </c>
      <c r="M19" s="21">
        <f t="shared" si="7"/>
        <v>16.716524960182966</v>
      </c>
      <c r="N19" s="53"/>
    </row>
    <row r="20" spans="1:14" s="23" customFormat="1" ht="26.25" customHeight="1" x14ac:dyDescent="0.2">
      <c r="A20" s="39">
        <v>5</v>
      </c>
      <c r="B20" s="37"/>
      <c r="C20" s="38" t="s">
        <v>31</v>
      </c>
      <c r="D20" s="18" t="s">
        <v>20</v>
      </c>
      <c r="E20" s="19">
        <v>38.99</v>
      </c>
      <c r="F20" s="19">
        <f t="shared" si="1"/>
        <v>38.99</v>
      </c>
      <c r="G20" s="19">
        <f t="shared" si="2"/>
        <v>153.03</v>
      </c>
      <c r="H20" s="19">
        <f t="shared" si="0"/>
        <v>1446.97</v>
      </c>
      <c r="I20" s="19">
        <f t="shared" si="3"/>
        <v>1446.97</v>
      </c>
      <c r="J20" s="20">
        <f t="shared" si="4"/>
        <v>95902.561289462101</v>
      </c>
      <c r="K20" s="21">
        <f t="shared" si="5"/>
        <v>178.38408898969075</v>
      </c>
      <c r="L20" s="21">
        <f t="shared" si="6"/>
        <v>195.10061394987372</v>
      </c>
      <c r="M20" s="21">
        <f t="shared" si="7"/>
        <v>16.716524960182966</v>
      </c>
      <c r="N20" s="53" t="s">
        <v>20</v>
      </c>
    </row>
    <row r="21" spans="1:14" s="22" customFormat="1" ht="26.25" customHeight="1" x14ac:dyDescent="0.2">
      <c r="A21" s="39">
        <v>6</v>
      </c>
      <c r="B21" s="37"/>
      <c r="C21" s="38" t="s">
        <v>31</v>
      </c>
      <c r="D21" s="18" t="s">
        <v>14</v>
      </c>
      <c r="E21" s="19">
        <v>38.67</v>
      </c>
      <c r="F21" s="19">
        <f t="shared" si="1"/>
        <v>38.67</v>
      </c>
      <c r="G21" s="19">
        <f t="shared" si="2"/>
        <v>191.7</v>
      </c>
      <c r="H21" s="19">
        <f t="shared" si="0"/>
        <v>1446.97</v>
      </c>
      <c r="I21" s="19">
        <f t="shared" si="3"/>
        <v>1408.3</v>
      </c>
      <c r="J21" s="20">
        <f t="shared" si="4"/>
        <v>103711.50100757947</v>
      </c>
      <c r="K21" s="21">
        <f t="shared" si="5"/>
        <v>223.46095444895585</v>
      </c>
      <c r="L21" s="21">
        <f t="shared" si="6"/>
        <v>244.4016708762386</v>
      </c>
      <c r="M21" s="21">
        <f t="shared" si="7"/>
        <v>20.940716427282752</v>
      </c>
      <c r="N21" s="53"/>
    </row>
    <row r="22" spans="1:14" s="22" customFormat="1" ht="26.25" customHeight="1" x14ac:dyDescent="0.2">
      <c r="A22" s="39">
        <v>7</v>
      </c>
      <c r="B22" s="37"/>
      <c r="C22" s="38" t="s">
        <v>31</v>
      </c>
      <c r="D22" s="18" t="s">
        <v>14</v>
      </c>
      <c r="E22" s="19">
        <v>37.79</v>
      </c>
      <c r="F22" s="19">
        <f t="shared" si="1"/>
        <v>37.79</v>
      </c>
      <c r="G22" s="19">
        <f t="shared" si="2"/>
        <v>229.48999999999998</v>
      </c>
      <c r="H22" s="19">
        <f t="shared" si="0"/>
        <v>1408.3</v>
      </c>
      <c r="I22" s="19">
        <f t="shared" si="3"/>
        <v>1370.51</v>
      </c>
      <c r="J22" s="20">
        <f t="shared" si="4"/>
        <v>111342.73534809292</v>
      </c>
      <c r="K22" s="21">
        <f t="shared" si="5"/>
        <v>267.51202105629039</v>
      </c>
      <c r="L22" s="21">
        <f t="shared" si="6"/>
        <v>292.58080046629101</v>
      </c>
      <c r="M22" s="21">
        <f t="shared" si="7"/>
        <v>25.068779410000616</v>
      </c>
      <c r="N22" s="53"/>
    </row>
    <row r="23" spans="1:14" s="22" customFormat="1" ht="26.25" customHeight="1" x14ac:dyDescent="0.2">
      <c r="A23" s="39">
        <v>8</v>
      </c>
      <c r="B23" s="37"/>
      <c r="C23" s="38" t="s">
        <v>31</v>
      </c>
      <c r="D23" s="18" t="s">
        <v>14</v>
      </c>
      <c r="E23" s="19">
        <v>38.4</v>
      </c>
      <c r="F23" s="19">
        <f t="shared" si="1"/>
        <v>38.4</v>
      </c>
      <c r="G23" s="19">
        <f t="shared" si="2"/>
        <v>267.89</v>
      </c>
      <c r="H23" s="19">
        <f t="shared" si="0"/>
        <v>1370.51</v>
      </c>
      <c r="I23" s="19">
        <f t="shared" si="3"/>
        <v>1332.1100000000001</v>
      </c>
      <c r="J23" s="20">
        <f t="shared" si="4"/>
        <v>119097.15182535452</v>
      </c>
      <c r="K23" s="21">
        <f t="shared" si="5"/>
        <v>312.27415277689505</v>
      </c>
      <c r="L23" s="21">
        <f t="shared" si="6"/>
        <v>341.53762968719644</v>
      </c>
      <c r="M23" s="21">
        <f t="shared" si="7"/>
        <v>29.263476910301392</v>
      </c>
      <c r="N23" s="53" t="s">
        <v>33</v>
      </c>
    </row>
    <row r="24" spans="1:14" s="22" customFormat="1" ht="26.25" customHeight="1" x14ac:dyDescent="0.2">
      <c r="A24" s="39">
        <v>9</v>
      </c>
      <c r="B24" s="37"/>
      <c r="C24" s="38" t="s">
        <v>31</v>
      </c>
      <c r="D24" s="18" t="s">
        <v>14</v>
      </c>
      <c r="E24" s="19">
        <v>37.83</v>
      </c>
      <c r="F24" s="19">
        <f t="shared" si="1"/>
        <v>37.83</v>
      </c>
      <c r="G24" s="19">
        <f t="shared" si="2"/>
        <v>305.71999999999997</v>
      </c>
      <c r="H24" s="19">
        <f t="shared" si="0"/>
        <v>1332.1100000000001</v>
      </c>
      <c r="I24" s="19">
        <f t="shared" si="3"/>
        <v>1294.28</v>
      </c>
      <c r="J24" s="20">
        <f t="shared" si="4"/>
        <v>126736.46368303179</v>
      </c>
      <c r="K24" s="21">
        <f t="shared" si="5"/>
        <v>356.37184660477192</v>
      </c>
      <c r="L24" s="21">
        <f t="shared" si="6"/>
        <v>389.76775597435397</v>
      </c>
      <c r="M24" s="21">
        <f t="shared" si="7"/>
        <v>33.395909369582057</v>
      </c>
      <c r="N24" s="53"/>
    </row>
    <row r="25" spans="1:14" s="23" customFormat="1" ht="26.25" customHeight="1" x14ac:dyDescent="0.2">
      <c r="A25" s="39">
        <v>10</v>
      </c>
      <c r="B25" s="37"/>
      <c r="C25" s="38" t="s">
        <v>31</v>
      </c>
      <c r="D25" s="18" t="s">
        <v>20</v>
      </c>
      <c r="E25" s="19">
        <v>38.97</v>
      </c>
      <c r="F25" s="19">
        <f t="shared" si="1"/>
        <v>38.97</v>
      </c>
      <c r="G25" s="19">
        <f t="shared" si="2"/>
        <v>305.71999999999997</v>
      </c>
      <c r="H25" s="19">
        <f t="shared" si="0"/>
        <v>1294.28</v>
      </c>
      <c r="I25" s="19">
        <f t="shared" si="3"/>
        <v>1294.28</v>
      </c>
      <c r="J25" s="20">
        <f t="shared" si="4"/>
        <v>126736.46368303179</v>
      </c>
      <c r="K25" s="21">
        <f t="shared" si="5"/>
        <v>356.37184660477192</v>
      </c>
      <c r="L25" s="21">
        <f t="shared" si="6"/>
        <v>389.76775597435397</v>
      </c>
      <c r="M25" s="21">
        <f t="shared" si="7"/>
        <v>33.395909369582057</v>
      </c>
      <c r="N25" s="53" t="s">
        <v>20</v>
      </c>
    </row>
    <row r="26" spans="1:14" s="22" customFormat="1" ht="26.25" customHeight="1" x14ac:dyDescent="0.2">
      <c r="A26" s="39">
        <v>11</v>
      </c>
      <c r="B26" s="37"/>
      <c r="C26" s="38" t="s">
        <v>31</v>
      </c>
      <c r="D26" s="18" t="s">
        <v>14</v>
      </c>
      <c r="E26" s="19">
        <v>37.81</v>
      </c>
      <c r="F26" s="19">
        <f t="shared" si="1"/>
        <v>37.81</v>
      </c>
      <c r="G26" s="19">
        <f t="shared" si="2"/>
        <v>343.53</v>
      </c>
      <c r="H26" s="19">
        <f t="shared" si="0"/>
        <v>1294.28</v>
      </c>
      <c r="I26" s="19">
        <f t="shared" si="3"/>
        <v>1256.47</v>
      </c>
      <c r="J26" s="20">
        <f t="shared" si="4"/>
        <v>134371.73678212715</v>
      </c>
      <c r="K26" s="21">
        <f t="shared" si="5"/>
        <v>400.4462268223777</v>
      </c>
      <c r="L26" s="21">
        <f t="shared" si="6"/>
        <v>437.972383912959</v>
      </c>
      <c r="M26" s="21">
        <f t="shared" si="7"/>
        <v>37.526157090581307</v>
      </c>
      <c r="N26" s="53"/>
    </row>
    <row r="27" spans="1:14" s="22" customFormat="1" ht="26.25" customHeight="1" x14ac:dyDescent="0.2">
      <c r="A27" s="39">
        <v>12</v>
      </c>
      <c r="B27" s="37"/>
      <c r="C27" s="38" t="s">
        <v>31</v>
      </c>
      <c r="D27" s="18" t="s">
        <v>14</v>
      </c>
      <c r="E27" s="19">
        <v>37.869999999999997</v>
      </c>
      <c r="F27" s="19">
        <f t="shared" si="1"/>
        <v>37.869999999999997</v>
      </c>
      <c r="G27" s="19">
        <f t="shared" si="2"/>
        <v>381.4</v>
      </c>
      <c r="H27" s="19">
        <f t="shared" si="0"/>
        <v>1256.47</v>
      </c>
      <c r="I27" s="19">
        <f t="shared" si="3"/>
        <v>1218.5999999999999</v>
      </c>
      <c r="J27" s="20">
        <f t="shared" si="4"/>
        <v>142019.12615696824</v>
      </c>
      <c r="K27" s="21">
        <f t="shared" si="5"/>
        <v>444.59054787079685</v>
      </c>
      <c r="L27" s="21">
        <f t="shared" si="6"/>
        <v>486.25350689722165</v>
      </c>
      <c r="M27" s="21">
        <f t="shared" si="7"/>
        <v>41.662959026424801</v>
      </c>
      <c r="N27" s="53"/>
    </row>
    <row r="28" spans="1:14" s="22" customFormat="1" ht="26.25" customHeight="1" x14ac:dyDescent="0.2">
      <c r="A28" s="39">
        <v>13</v>
      </c>
      <c r="B28" s="37"/>
      <c r="C28" s="38" t="s">
        <v>31</v>
      </c>
      <c r="D28" s="18" t="s">
        <v>14</v>
      </c>
      <c r="E28" s="19">
        <v>37.78</v>
      </c>
      <c r="F28" s="19">
        <f t="shared" si="1"/>
        <v>37.78</v>
      </c>
      <c r="G28" s="19">
        <f t="shared" si="2"/>
        <v>419.17999999999995</v>
      </c>
      <c r="H28" s="19">
        <f t="shared" si="0"/>
        <v>1218.5999999999999</v>
      </c>
      <c r="I28" s="19">
        <f t="shared" si="3"/>
        <v>1180.8200000000002</v>
      </c>
      <c r="J28" s="20">
        <f t="shared" si="4"/>
        <v>149648.3411181907</v>
      </c>
      <c r="K28" s="21">
        <f t="shared" si="5"/>
        <v>488.62995767299589</v>
      </c>
      <c r="L28" s="21">
        <f t="shared" si="6"/>
        <v>534.41988731299784</v>
      </c>
      <c r="M28" s="21">
        <f t="shared" si="7"/>
        <v>45.789929640001958</v>
      </c>
      <c r="N28" s="53"/>
    </row>
    <row r="29" spans="1:14" s="22" customFormat="1" ht="26.25" customHeight="1" x14ac:dyDescent="0.2">
      <c r="A29" s="39">
        <v>14</v>
      </c>
      <c r="B29" s="37"/>
      <c r="C29" s="38" t="s">
        <v>31</v>
      </c>
      <c r="D29" s="18" t="s">
        <v>14</v>
      </c>
      <c r="E29" s="19">
        <v>37.79</v>
      </c>
      <c r="F29" s="19">
        <f t="shared" si="1"/>
        <v>37.79</v>
      </c>
      <c r="G29" s="19">
        <f t="shared" si="2"/>
        <v>456.96999999999997</v>
      </c>
      <c r="H29" s="19">
        <f t="shared" si="0"/>
        <v>1180.8200000000002</v>
      </c>
      <c r="I29" s="19">
        <f t="shared" si="3"/>
        <v>1143.03</v>
      </c>
      <c r="J29" s="20">
        <f t="shared" si="4"/>
        <v>157279.57545870414</v>
      </c>
      <c r="K29" s="21">
        <f t="shared" si="5"/>
        <v>532.68102428033046</v>
      </c>
      <c r="L29" s="21">
        <f t="shared" si="6"/>
        <v>582.59901690305026</v>
      </c>
      <c r="M29" s="21">
        <f t="shared" si="7"/>
        <v>49.917992622719794</v>
      </c>
      <c r="N29" s="53"/>
    </row>
    <row r="30" spans="1:14" s="23" customFormat="1" ht="26.25" customHeight="1" x14ac:dyDescent="0.2">
      <c r="A30" s="39">
        <v>15</v>
      </c>
      <c r="B30" s="37"/>
      <c r="C30" s="38" t="s">
        <v>31</v>
      </c>
      <c r="D30" s="18" t="s">
        <v>20</v>
      </c>
      <c r="E30" s="19">
        <v>38.97</v>
      </c>
      <c r="F30" s="19">
        <f t="shared" si="1"/>
        <v>38.97</v>
      </c>
      <c r="G30" s="19">
        <f t="shared" si="2"/>
        <v>456.96999999999997</v>
      </c>
      <c r="H30" s="19">
        <f t="shared" si="0"/>
        <v>1143.03</v>
      </c>
      <c r="I30" s="19">
        <f t="shared" si="3"/>
        <v>1143.03</v>
      </c>
      <c r="J30" s="20">
        <f t="shared" si="4"/>
        <v>157279.57545870414</v>
      </c>
      <c r="K30" s="21">
        <f t="shared" si="5"/>
        <v>532.68102428033046</v>
      </c>
      <c r="L30" s="21">
        <f t="shared" si="6"/>
        <v>582.59901690305026</v>
      </c>
      <c r="M30" s="21">
        <f t="shared" si="7"/>
        <v>49.917992622719794</v>
      </c>
      <c r="N30" s="53" t="s">
        <v>20</v>
      </c>
    </row>
    <row r="31" spans="1:14" s="22" customFormat="1" ht="26.25" customHeight="1" x14ac:dyDescent="0.2">
      <c r="A31" s="39">
        <v>16</v>
      </c>
      <c r="B31" s="37"/>
      <c r="C31" s="38" t="s">
        <v>31</v>
      </c>
      <c r="D31" s="18" t="s">
        <v>14</v>
      </c>
      <c r="E31" s="19">
        <v>37.79</v>
      </c>
      <c r="F31" s="19">
        <f t="shared" si="1"/>
        <v>37.79</v>
      </c>
      <c r="G31" s="19">
        <f t="shared" si="2"/>
        <v>494.76</v>
      </c>
      <c r="H31" s="19">
        <f t="shared" si="0"/>
        <v>1143.03</v>
      </c>
      <c r="I31" s="19">
        <f t="shared" si="3"/>
        <v>1105.24</v>
      </c>
      <c r="J31" s="20">
        <f t="shared" si="4"/>
        <v>164910.80979921762</v>
      </c>
      <c r="K31" s="21">
        <f t="shared" si="5"/>
        <v>576.73209088766509</v>
      </c>
      <c r="L31" s="21">
        <f t="shared" si="6"/>
        <v>630.77814649310278</v>
      </c>
      <c r="M31" s="21">
        <f t="shared" si="7"/>
        <v>54.046055605437687</v>
      </c>
      <c r="N31" s="53" t="s">
        <v>33</v>
      </c>
    </row>
    <row r="32" spans="1:14" s="23" customFormat="1" ht="26.25" customHeight="1" x14ac:dyDescent="0.2">
      <c r="A32" s="39">
        <v>17</v>
      </c>
      <c r="B32" s="37"/>
      <c r="C32" s="38" t="s">
        <v>31</v>
      </c>
      <c r="D32" s="18" t="s">
        <v>20</v>
      </c>
      <c r="E32" s="19">
        <v>38.97</v>
      </c>
      <c r="F32" s="19">
        <f t="shared" si="1"/>
        <v>38.97</v>
      </c>
      <c r="G32" s="19">
        <f t="shared" si="2"/>
        <v>494.76</v>
      </c>
      <c r="H32" s="19">
        <f t="shared" si="0"/>
        <v>1105.24</v>
      </c>
      <c r="I32" s="19">
        <f t="shared" si="3"/>
        <v>1105.24</v>
      </c>
      <c r="J32" s="20">
        <f t="shared" si="4"/>
        <v>164910.80979921762</v>
      </c>
      <c r="K32" s="21">
        <f t="shared" si="5"/>
        <v>576.73209088766509</v>
      </c>
      <c r="L32" s="21">
        <f t="shared" si="6"/>
        <v>630.77814649310278</v>
      </c>
      <c r="M32" s="21">
        <f t="shared" si="7"/>
        <v>54.046055605437687</v>
      </c>
      <c r="N32" s="53" t="s">
        <v>20</v>
      </c>
    </row>
    <row r="33" spans="1:14" s="22" customFormat="1" ht="26.25" customHeight="1" x14ac:dyDescent="0.2">
      <c r="A33" s="39">
        <v>18</v>
      </c>
      <c r="B33" s="37"/>
      <c r="C33" s="38" t="s">
        <v>31</v>
      </c>
      <c r="D33" s="18" t="s">
        <v>14</v>
      </c>
      <c r="E33" s="19">
        <v>36.5</v>
      </c>
      <c r="F33" s="19">
        <f t="shared" si="1"/>
        <v>36.5</v>
      </c>
      <c r="G33" s="19">
        <f t="shared" si="2"/>
        <v>531.26</v>
      </c>
      <c r="H33" s="19">
        <f t="shared" si="0"/>
        <v>1105.24</v>
      </c>
      <c r="I33" s="19">
        <f t="shared" si="3"/>
        <v>1068.74</v>
      </c>
      <c r="J33" s="20">
        <f t="shared" si="4"/>
        <v>172281.54421119805</v>
      </c>
      <c r="K33" s="21">
        <f t="shared" si="5"/>
        <v>619.27942963251064</v>
      </c>
      <c r="L33" s="21">
        <f t="shared" si="6"/>
        <v>677.31263260151536</v>
      </c>
      <c r="M33" s="21">
        <f t="shared" si="7"/>
        <v>58.033202969004719</v>
      </c>
      <c r="N33" s="53"/>
    </row>
    <row r="34" spans="1:14" s="22" customFormat="1" ht="26.25" customHeight="1" x14ac:dyDescent="0.2">
      <c r="A34" s="39">
        <v>19</v>
      </c>
      <c r="B34" s="37"/>
      <c r="C34" s="38" t="s">
        <v>31</v>
      </c>
      <c r="D34" s="18" t="s">
        <v>14</v>
      </c>
      <c r="E34" s="19">
        <v>37.799999999999997</v>
      </c>
      <c r="F34" s="19">
        <f t="shared" si="1"/>
        <v>37.799999999999997</v>
      </c>
      <c r="G34" s="19">
        <f t="shared" si="2"/>
        <v>569.05999999999995</v>
      </c>
      <c r="H34" s="19">
        <f t="shared" si="0"/>
        <v>1068.74</v>
      </c>
      <c r="I34" s="19">
        <f t="shared" si="3"/>
        <v>1030.94</v>
      </c>
      <c r="J34" s="20">
        <f t="shared" si="4"/>
        <v>179914.79793100242</v>
      </c>
      <c r="K34" s="21">
        <f t="shared" si="5"/>
        <v>663.34215304498071</v>
      </c>
      <c r="L34" s="21">
        <f t="shared" si="6"/>
        <v>725.50451136584411</v>
      </c>
      <c r="M34" s="21">
        <f t="shared" si="7"/>
        <v>62.162358320863405</v>
      </c>
      <c r="N34" s="53"/>
    </row>
    <row r="35" spans="1:14" s="22" customFormat="1" ht="26.25" customHeight="1" x14ac:dyDescent="0.2">
      <c r="A35" s="39">
        <v>20</v>
      </c>
      <c r="B35" s="37"/>
      <c r="C35" s="38" t="s">
        <v>31</v>
      </c>
      <c r="D35" s="18" t="s">
        <v>14</v>
      </c>
      <c r="E35" s="19">
        <v>38.99</v>
      </c>
      <c r="F35" s="19">
        <f t="shared" si="1"/>
        <v>38.99</v>
      </c>
      <c r="G35" s="19">
        <f t="shared" si="2"/>
        <v>608.04999999999995</v>
      </c>
      <c r="H35" s="19">
        <f t="shared" si="0"/>
        <v>1030.94</v>
      </c>
      <c r="I35" s="19">
        <f t="shared" si="3"/>
        <v>991.95</v>
      </c>
      <c r="J35" s="20">
        <f t="shared" si="4"/>
        <v>187788.35778643034</v>
      </c>
      <c r="K35" s="21">
        <f t="shared" si="5"/>
        <v>708.79203626858418</v>
      </c>
      <c r="L35" s="21">
        <f t="shared" si="6"/>
        <v>775.21354186904989</v>
      </c>
      <c r="M35" s="21">
        <f t="shared" si="7"/>
        <v>66.421505600465707</v>
      </c>
      <c r="N35" s="53"/>
    </row>
    <row r="36" spans="1:14" s="22" customFormat="1" ht="26.25" customHeight="1" x14ac:dyDescent="0.2">
      <c r="A36" s="39">
        <v>21</v>
      </c>
      <c r="B36" s="37"/>
      <c r="C36" s="38" t="s">
        <v>31</v>
      </c>
      <c r="D36" s="18" t="s">
        <v>14</v>
      </c>
      <c r="E36" s="19">
        <v>39.03</v>
      </c>
      <c r="F36" s="19">
        <f t="shared" si="1"/>
        <v>39.03</v>
      </c>
      <c r="G36" s="19">
        <f t="shared" si="2"/>
        <v>647.07999999999993</v>
      </c>
      <c r="H36" s="19">
        <f t="shared" si="0"/>
        <v>991.95</v>
      </c>
      <c r="I36" s="19">
        <f t="shared" si="3"/>
        <v>952.92000000000007</v>
      </c>
      <c r="J36" s="20">
        <f t="shared" si="4"/>
        <v>195669.99515902202</v>
      </c>
      <c r="K36" s="21">
        <f t="shared" si="5"/>
        <v>754.28854671273007</v>
      </c>
      <c r="L36" s="21">
        <f t="shared" si="6"/>
        <v>824.97356906936068</v>
      </c>
      <c r="M36" s="21">
        <f t="shared" si="7"/>
        <v>70.685022356630611</v>
      </c>
      <c r="N36" s="53"/>
    </row>
    <row r="37" spans="1:14" s="22" customFormat="1" ht="26.25" customHeight="1" x14ac:dyDescent="0.2">
      <c r="A37" s="39">
        <v>22</v>
      </c>
      <c r="B37" s="37"/>
      <c r="C37" s="38" t="s">
        <v>31</v>
      </c>
      <c r="D37" s="18" t="s">
        <v>14</v>
      </c>
      <c r="E37" s="19">
        <v>39.090000000000003</v>
      </c>
      <c r="F37" s="19">
        <f t="shared" si="1"/>
        <v>39.090000000000003</v>
      </c>
      <c r="G37" s="19">
        <f t="shared" si="2"/>
        <v>686.17</v>
      </c>
      <c r="H37" s="19">
        <f t="shared" si="0"/>
        <v>952.92000000000007</v>
      </c>
      <c r="I37" s="19">
        <f t="shared" si="3"/>
        <v>913.83</v>
      </c>
      <c r="J37" s="20">
        <f t="shared" si="4"/>
        <v>203563.74880735943</v>
      </c>
      <c r="K37" s="21">
        <f t="shared" si="5"/>
        <v>799.85499798768933</v>
      </c>
      <c r="L37" s="21">
        <f t="shared" si="6"/>
        <v>874.81009131532926</v>
      </c>
      <c r="M37" s="21">
        <f t="shared" si="7"/>
        <v>74.955093327639929</v>
      </c>
      <c r="N37" s="53"/>
    </row>
    <row r="38" spans="1:14" s="24" customFormat="1" ht="26.25" customHeight="1" x14ac:dyDescent="0.2">
      <c r="A38" s="39">
        <v>23</v>
      </c>
      <c r="B38" s="37"/>
      <c r="C38" s="38" t="s">
        <v>31</v>
      </c>
      <c r="D38" s="18" t="s">
        <v>20</v>
      </c>
      <c r="E38" s="19">
        <v>38.97</v>
      </c>
      <c r="F38" s="19">
        <f t="shared" si="1"/>
        <v>38.97</v>
      </c>
      <c r="G38" s="19">
        <f t="shared" si="2"/>
        <v>686.17</v>
      </c>
      <c r="H38" s="19">
        <f t="shared" si="0"/>
        <v>913.83</v>
      </c>
      <c r="I38" s="19">
        <f t="shared" si="3"/>
        <v>913.83</v>
      </c>
      <c r="J38" s="20">
        <f t="shared" si="4"/>
        <v>203563.74880735943</v>
      </c>
      <c r="K38" s="21">
        <f t="shared" si="5"/>
        <v>799.85499798768933</v>
      </c>
      <c r="L38" s="21">
        <f t="shared" si="6"/>
        <v>874.81009131532926</v>
      </c>
      <c r="M38" s="21">
        <f t="shared" si="7"/>
        <v>74.955093327639929</v>
      </c>
      <c r="N38" s="53"/>
    </row>
    <row r="39" spans="1:14" s="22" customFormat="1" ht="26.25" customHeight="1" x14ac:dyDescent="0.2">
      <c r="A39" s="39">
        <v>24</v>
      </c>
      <c r="B39" s="37"/>
      <c r="C39" s="38" t="s">
        <v>31</v>
      </c>
      <c r="D39" s="18" t="s">
        <v>14</v>
      </c>
      <c r="E39" s="19">
        <v>37.79</v>
      </c>
      <c r="F39" s="19">
        <f t="shared" si="1"/>
        <v>37.79</v>
      </c>
      <c r="G39" s="19">
        <f t="shared" si="2"/>
        <v>723.95999999999992</v>
      </c>
      <c r="H39" s="19">
        <f t="shared" si="0"/>
        <v>913.83</v>
      </c>
      <c r="I39" s="19">
        <f t="shared" si="3"/>
        <v>876.04000000000008</v>
      </c>
      <c r="J39" s="20">
        <f t="shared" si="4"/>
        <v>211194.98314787287</v>
      </c>
      <c r="K39" s="21">
        <f t="shared" si="5"/>
        <v>843.90606459502385</v>
      </c>
      <c r="L39" s="21">
        <f t="shared" si="6"/>
        <v>922.98922090538179</v>
      </c>
      <c r="M39" s="21">
        <f t="shared" si="7"/>
        <v>79.083156310357936</v>
      </c>
      <c r="N39" s="53" t="s">
        <v>33</v>
      </c>
    </row>
    <row r="40" spans="1:14" s="22" customFormat="1" ht="26.25" customHeight="1" x14ac:dyDescent="0.2">
      <c r="A40" s="39">
        <v>25</v>
      </c>
      <c r="B40" s="37"/>
      <c r="C40" s="38" t="s">
        <v>31</v>
      </c>
      <c r="D40" s="18" t="s">
        <v>14</v>
      </c>
      <c r="E40" s="19">
        <v>38.99</v>
      </c>
      <c r="F40" s="19">
        <f t="shared" si="1"/>
        <v>38.99</v>
      </c>
      <c r="G40" s="19">
        <f t="shared" si="2"/>
        <v>762.94999999999993</v>
      </c>
      <c r="H40" s="19">
        <f t="shared" si="0"/>
        <v>876.04000000000008</v>
      </c>
      <c r="I40" s="19">
        <f t="shared" si="3"/>
        <v>837.05000000000007</v>
      </c>
      <c r="J40" s="20">
        <f t="shared" si="4"/>
        <v>219068.54300330073</v>
      </c>
      <c r="K40" s="21">
        <f t="shared" si="5"/>
        <v>889.35594781862733</v>
      </c>
      <c r="L40" s="21">
        <f t="shared" si="6"/>
        <v>972.69825140858745</v>
      </c>
      <c r="M40" s="21">
        <f t="shared" si="7"/>
        <v>83.342303589960125</v>
      </c>
      <c r="N40" s="53"/>
    </row>
    <row r="41" spans="1:14" s="22" customFormat="1" ht="26.25" customHeight="1" x14ac:dyDescent="0.2">
      <c r="A41" s="39">
        <v>26</v>
      </c>
      <c r="B41" s="37"/>
      <c r="C41" s="38" t="s">
        <v>31</v>
      </c>
      <c r="D41" s="18" t="s">
        <v>14</v>
      </c>
      <c r="E41" s="19">
        <v>38.299999999999997</v>
      </c>
      <c r="F41" s="19">
        <f t="shared" si="1"/>
        <v>38.299999999999997</v>
      </c>
      <c r="G41" s="19">
        <f t="shared" si="2"/>
        <v>801.24999999999989</v>
      </c>
      <c r="H41" s="19">
        <f t="shared" si="0"/>
        <v>837.05000000000007</v>
      </c>
      <c r="I41" s="19">
        <f t="shared" si="3"/>
        <v>798.75000000000011</v>
      </c>
      <c r="J41" s="20">
        <f t="shared" si="4"/>
        <v>226802.76568765281</v>
      </c>
      <c r="K41" s="21">
        <f t="shared" si="5"/>
        <v>934.00151148787609</v>
      </c>
      <c r="L41" s="21">
        <f t="shared" si="6"/>
        <v>1021.5275888867301</v>
      </c>
      <c r="M41" s="21">
        <f t="shared" si="7"/>
        <v>87.526077398854</v>
      </c>
      <c r="N41" s="53"/>
    </row>
    <row r="42" spans="1:14" s="22" customFormat="1" ht="26.25" customHeight="1" x14ac:dyDescent="0.2">
      <c r="A42" s="39">
        <v>27</v>
      </c>
      <c r="B42" s="37"/>
      <c r="C42" s="38" t="s">
        <v>31</v>
      </c>
      <c r="D42" s="18" t="s">
        <v>14</v>
      </c>
      <c r="E42" s="19">
        <v>37.39</v>
      </c>
      <c r="F42" s="19">
        <f t="shared" si="1"/>
        <v>37.39</v>
      </c>
      <c r="G42" s="19">
        <f t="shared" si="2"/>
        <v>838.63999999999987</v>
      </c>
      <c r="H42" s="19">
        <f t="shared" si="0"/>
        <v>798.75000000000011</v>
      </c>
      <c r="I42" s="19">
        <f t="shared" si="3"/>
        <v>761.36000000000013</v>
      </c>
      <c r="J42" s="20">
        <f t="shared" si="4"/>
        <v>234353.2248565281</v>
      </c>
      <c r="K42" s="21">
        <f t="shared" si="5"/>
        <v>977.58630588978792</v>
      </c>
      <c r="L42" s="21">
        <f t="shared" si="6"/>
        <v>1069.1967515057313</v>
      </c>
      <c r="M42" s="21">
        <f t="shared" si="7"/>
        <v>91.610445615943377</v>
      </c>
      <c r="N42" s="53"/>
    </row>
    <row r="43" spans="1:14" s="22" customFormat="1" ht="26.25" customHeight="1" x14ac:dyDescent="0.2">
      <c r="A43" s="39">
        <v>28</v>
      </c>
      <c r="B43" s="37"/>
      <c r="C43" s="38" t="s">
        <v>31</v>
      </c>
      <c r="D43" s="18" t="s">
        <v>14</v>
      </c>
      <c r="E43" s="19">
        <v>36.880000000000003</v>
      </c>
      <c r="F43" s="19">
        <f t="shared" si="1"/>
        <v>36.880000000000003</v>
      </c>
      <c r="G43" s="19">
        <f t="shared" si="2"/>
        <v>875.51999999999987</v>
      </c>
      <c r="H43" s="19">
        <f t="shared" si="0"/>
        <v>761.36000000000013</v>
      </c>
      <c r="I43" s="19">
        <f t="shared" si="3"/>
        <v>724.48000000000013</v>
      </c>
      <c r="J43" s="20">
        <f t="shared" si="4"/>
        <v>241800.6956815648</v>
      </c>
      <c r="K43" s="21">
        <f t="shared" si="5"/>
        <v>1020.5766032297852</v>
      </c>
      <c r="L43" s="21">
        <f t="shared" si="6"/>
        <v>1116.2157062366425</v>
      </c>
      <c r="M43" s="21">
        <f t="shared" si="7"/>
        <v>95.63910300685734</v>
      </c>
      <c r="N43" s="53"/>
    </row>
    <row r="44" spans="1:14" s="22" customFormat="1" ht="26.25" customHeight="1" x14ac:dyDescent="0.2">
      <c r="A44" s="39">
        <v>29</v>
      </c>
      <c r="B44" s="37"/>
      <c r="C44" s="38" t="s">
        <v>31</v>
      </c>
      <c r="D44" s="18" t="s">
        <v>14</v>
      </c>
      <c r="E44" s="19">
        <v>38.979999999999997</v>
      </c>
      <c r="F44" s="19">
        <f t="shared" si="1"/>
        <v>38.979999999999997</v>
      </c>
      <c r="G44" s="19">
        <f t="shared" si="2"/>
        <v>914.49999999999989</v>
      </c>
      <c r="H44" s="19">
        <f t="shared" si="0"/>
        <v>724.48000000000013</v>
      </c>
      <c r="I44" s="19">
        <f t="shared" si="3"/>
        <v>685.50000000000011</v>
      </c>
      <c r="J44" s="20">
        <f t="shared" si="4"/>
        <v>249672.2361577017</v>
      </c>
      <c r="K44" s="21">
        <f t="shared" si="5"/>
        <v>1066.014829648253</v>
      </c>
      <c r="L44" s="21">
        <f t="shared" si="6"/>
        <v>1165.911987565572</v>
      </c>
      <c r="M44" s="21">
        <f t="shared" si="7"/>
        <v>99.897157917318964</v>
      </c>
      <c r="N44" s="53" t="s">
        <v>33</v>
      </c>
    </row>
    <row r="45" spans="1:14" s="23" customFormat="1" ht="26.25" customHeight="1" x14ac:dyDescent="0.2">
      <c r="A45" s="39">
        <v>30</v>
      </c>
      <c r="B45" s="37"/>
      <c r="C45" s="38" t="s">
        <v>31</v>
      </c>
      <c r="D45" s="18" t="s">
        <v>20</v>
      </c>
      <c r="E45" s="19">
        <v>38.97</v>
      </c>
      <c r="F45" s="19">
        <f t="shared" si="1"/>
        <v>38.97</v>
      </c>
      <c r="G45" s="19">
        <f t="shared" si="2"/>
        <v>914.49999999999989</v>
      </c>
      <c r="H45" s="19">
        <f t="shared" si="0"/>
        <v>685.50000000000011</v>
      </c>
      <c r="I45" s="19">
        <f t="shared" si="3"/>
        <v>685.50000000000011</v>
      </c>
      <c r="J45" s="20">
        <f t="shared" si="4"/>
        <v>249672.2361577017</v>
      </c>
      <c r="K45" s="21">
        <f t="shared" si="5"/>
        <v>1066.014829648253</v>
      </c>
      <c r="L45" s="21">
        <f t="shared" si="6"/>
        <v>1165.911987565572</v>
      </c>
      <c r="M45" s="21">
        <f t="shared" si="7"/>
        <v>99.897157917318964</v>
      </c>
      <c r="N45" s="53" t="s">
        <v>20</v>
      </c>
    </row>
    <row r="46" spans="1:14" s="23" customFormat="1" ht="26.25" customHeight="1" x14ac:dyDescent="0.2">
      <c r="A46" s="39">
        <v>31</v>
      </c>
      <c r="B46" s="37"/>
      <c r="C46" s="38" t="s">
        <v>31</v>
      </c>
      <c r="D46" s="18" t="s">
        <v>20</v>
      </c>
      <c r="E46" s="19">
        <v>38.99</v>
      </c>
      <c r="F46" s="19">
        <f t="shared" si="1"/>
        <v>38.99</v>
      </c>
      <c r="G46" s="19">
        <f t="shared" si="2"/>
        <v>914.49999999999989</v>
      </c>
      <c r="H46" s="19">
        <f t="shared" si="0"/>
        <v>685.50000000000011</v>
      </c>
      <c r="I46" s="19">
        <f t="shared" si="3"/>
        <v>685.50000000000011</v>
      </c>
      <c r="J46" s="20">
        <f t="shared" si="4"/>
        <v>249672.2361577017</v>
      </c>
      <c r="K46" s="21">
        <f t="shared" si="5"/>
        <v>1066.014829648253</v>
      </c>
      <c r="L46" s="21">
        <f t="shared" si="6"/>
        <v>1165.911987565572</v>
      </c>
      <c r="M46" s="21">
        <f t="shared" si="7"/>
        <v>99.897157917318964</v>
      </c>
      <c r="N46" s="53" t="s">
        <v>20</v>
      </c>
    </row>
    <row r="47" spans="1:14" s="22" customFormat="1" ht="26.25" customHeight="1" x14ac:dyDescent="0.2">
      <c r="A47" s="39">
        <v>32</v>
      </c>
      <c r="B47" s="37"/>
      <c r="C47" s="38" t="s">
        <v>31</v>
      </c>
      <c r="D47" s="18" t="s">
        <v>14</v>
      </c>
      <c r="E47" s="19">
        <v>38.6</v>
      </c>
      <c r="F47" s="19">
        <f t="shared" si="1"/>
        <v>38.6</v>
      </c>
      <c r="G47" s="19">
        <f t="shared" si="2"/>
        <v>953.09999999999991</v>
      </c>
      <c r="H47" s="19">
        <f t="shared" si="0"/>
        <v>685.50000000000011</v>
      </c>
      <c r="I47" s="19">
        <f t="shared" si="3"/>
        <v>646.90000000000009</v>
      </c>
      <c r="J47" s="20">
        <f t="shared" si="4"/>
        <v>257467.04022078239</v>
      </c>
      <c r="K47" s="21">
        <f t="shared" si="5"/>
        <v>1111.0100974715692</v>
      </c>
      <c r="L47" s="21">
        <f t="shared" si="6"/>
        <v>1215.1238002720031</v>
      </c>
      <c r="M47" s="21">
        <f t="shared" si="7"/>
        <v>104.11370280043388</v>
      </c>
      <c r="N47" s="53"/>
    </row>
    <row r="48" spans="1:14" s="22" customFormat="1" ht="26.25" customHeight="1" x14ac:dyDescent="0.2">
      <c r="A48" s="39">
        <v>33</v>
      </c>
      <c r="B48" s="37"/>
      <c r="C48" s="38" t="s">
        <v>31</v>
      </c>
      <c r="D48" s="18" t="s">
        <v>14</v>
      </c>
      <c r="E48" s="19">
        <v>38.950000000000003</v>
      </c>
      <c r="F48" s="19">
        <f t="shared" si="1"/>
        <v>38.950000000000003</v>
      </c>
      <c r="G48" s="19">
        <f t="shared" si="2"/>
        <v>992.05</v>
      </c>
      <c r="H48" s="19">
        <f t="shared" si="0"/>
        <v>646.90000000000009</v>
      </c>
      <c r="I48" s="19">
        <f t="shared" si="3"/>
        <v>607.95000000000005</v>
      </c>
      <c r="J48" s="20">
        <f t="shared" si="4"/>
        <v>265332.52255904645</v>
      </c>
      <c r="K48" s="21">
        <f t="shared" si="5"/>
        <v>1156.4133534746304</v>
      </c>
      <c r="L48" s="21">
        <f t="shared" si="6"/>
        <v>1264.7818340781039</v>
      </c>
      <c r="M48" s="21">
        <f t="shared" si="7"/>
        <v>108.36848060347347</v>
      </c>
      <c r="N48" s="53"/>
    </row>
    <row r="49" spans="1:14" s="23" customFormat="1" ht="26.25" customHeight="1" x14ac:dyDescent="0.2">
      <c r="A49" s="39">
        <v>34</v>
      </c>
      <c r="B49" s="37"/>
      <c r="C49" s="38" t="s">
        <v>31</v>
      </c>
      <c r="D49" s="18" t="s">
        <v>20</v>
      </c>
      <c r="E49" s="19">
        <v>38.950000000000003</v>
      </c>
      <c r="F49" s="19">
        <f t="shared" si="1"/>
        <v>38.950000000000003</v>
      </c>
      <c r="G49" s="19">
        <f t="shared" si="2"/>
        <v>992.05</v>
      </c>
      <c r="H49" s="19">
        <f t="shared" si="0"/>
        <v>607.95000000000005</v>
      </c>
      <c r="I49" s="19">
        <f t="shared" si="3"/>
        <v>607.95000000000005</v>
      </c>
      <c r="J49" s="20">
        <f t="shared" si="4"/>
        <v>265332.52255904645</v>
      </c>
      <c r="K49" s="21">
        <f t="shared" si="5"/>
        <v>1156.4133534746304</v>
      </c>
      <c r="L49" s="21">
        <f t="shared" si="6"/>
        <v>1264.7818340781039</v>
      </c>
      <c r="M49" s="21">
        <f t="shared" si="7"/>
        <v>108.36848060347347</v>
      </c>
      <c r="N49" s="53" t="s">
        <v>20</v>
      </c>
    </row>
    <row r="50" spans="1:14" s="22" customFormat="1" ht="26.25" customHeight="1" x14ac:dyDescent="0.2">
      <c r="A50" s="39">
        <v>35</v>
      </c>
      <c r="B50" s="37"/>
      <c r="C50" s="38" t="s">
        <v>31</v>
      </c>
      <c r="D50" s="18" t="s">
        <v>14</v>
      </c>
      <c r="E50" s="19">
        <v>37.82</v>
      </c>
      <c r="F50" s="19">
        <f t="shared" si="1"/>
        <v>37.82</v>
      </c>
      <c r="G50" s="19">
        <f t="shared" si="2"/>
        <v>1029.8699999999999</v>
      </c>
      <c r="H50" s="19">
        <f t="shared" si="0"/>
        <v>607.95000000000005</v>
      </c>
      <c r="I50" s="19">
        <f t="shared" si="3"/>
        <v>570.13000000000011</v>
      </c>
      <c r="J50" s="20">
        <f t="shared" si="4"/>
        <v>272969.81503743277</v>
      </c>
      <c r="K50" s="21">
        <f t="shared" si="5"/>
        <v>1200.4993904973717</v>
      </c>
      <c r="L50" s="21">
        <f t="shared" si="6"/>
        <v>1312.9992111909851</v>
      </c>
      <c r="M50" s="21">
        <f t="shared" si="7"/>
        <v>112.4998206936134</v>
      </c>
      <c r="N50" s="53"/>
    </row>
    <row r="51" spans="1:14" s="22" customFormat="1" ht="26.25" customHeight="1" x14ac:dyDescent="0.2">
      <c r="A51" s="39">
        <v>36</v>
      </c>
      <c r="B51" s="37"/>
      <c r="C51" s="38" t="s">
        <v>31</v>
      </c>
      <c r="D51" s="18" t="s">
        <v>14</v>
      </c>
      <c r="E51" s="19">
        <v>39.700000000000003</v>
      </c>
      <c r="F51" s="19">
        <f t="shared" si="1"/>
        <v>39.700000000000003</v>
      </c>
      <c r="G51" s="19">
        <f t="shared" si="2"/>
        <v>1069.57</v>
      </c>
      <c r="H51" s="19">
        <f t="shared" si="0"/>
        <v>570.13000000000011</v>
      </c>
      <c r="I51" s="19">
        <f t="shared" si="3"/>
        <v>530.43000000000006</v>
      </c>
      <c r="J51" s="20">
        <f t="shared" si="4"/>
        <v>280986.75082251837</v>
      </c>
      <c r="K51" s="21">
        <f t="shared" si="5"/>
        <v>1246.776906885601</v>
      </c>
      <c r="L51" s="21">
        <f t="shared" si="6"/>
        <v>1363.6134330678065</v>
      </c>
      <c r="M51" s="21">
        <f t="shared" si="7"/>
        <v>116.83652618220549</v>
      </c>
      <c r="N51" s="53"/>
    </row>
    <row r="52" spans="1:14" s="22" customFormat="1" ht="26.25" customHeight="1" x14ac:dyDescent="0.2">
      <c r="A52" s="39">
        <v>37</v>
      </c>
      <c r="B52" s="37"/>
      <c r="C52" s="38" t="s">
        <v>31</v>
      </c>
      <c r="D52" s="18" t="s">
        <v>14</v>
      </c>
      <c r="E52" s="19">
        <v>37.81</v>
      </c>
      <c r="F52" s="19">
        <f t="shared" si="1"/>
        <v>37.81</v>
      </c>
      <c r="G52" s="19">
        <f t="shared" si="2"/>
        <v>1107.3799999999999</v>
      </c>
      <c r="H52" s="19">
        <f t="shared" si="0"/>
        <v>530.43000000000006</v>
      </c>
      <c r="I52" s="19">
        <f t="shared" si="3"/>
        <v>492.62000000000012</v>
      </c>
      <c r="J52" s="20">
        <f t="shared" si="4"/>
        <v>288622.0239216137</v>
      </c>
      <c r="K52" s="21">
        <f t="shared" si="5"/>
        <v>1290.8512871032067</v>
      </c>
      <c r="L52" s="21">
        <f t="shared" si="6"/>
        <v>1411.8180610064114</v>
      </c>
      <c r="M52" s="21">
        <f t="shared" si="7"/>
        <v>120.96677390320474</v>
      </c>
      <c r="N52" s="53" t="s">
        <v>34</v>
      </c>
    </row>
    <row r="53" spans="1:14" s="22" customFormat="1" ht="26.25" customHeight="1" x14ac:dyDescent="0.2">
      <c r="A53" s="39">
        <v>38</v>
      </c>
      <c r="B53" s="37"/>
      <c r="C53" s="38" t="s">
        <v>31</v>
      </c>
      <c r="D53" s="18" t="s">
        <v>14</v>
      </c>
      <c r="E53" s="19">
        <v>37.86</v>
      </c>
      <c r="F53" s="19">
        <f t="shared" si="1"/>
        <v>37.86</v>
      </c>
      <c r="G53" s="19">
        <f t="shared" si="2"/>
        <v>1145.2399999999998</v>
      </c>
      <c r="H53" s="19">
        <f t="shared" si="0"/>
        <v>492.62000000000012</v>
      </c>
      <c r="I53" s="19">
        <f t="shared" si="3"/>
        <v>454.76000000000022</v>
      </c>
      <c r="J53" s="20">
        <f t="shared" si="4"/>
        <v>296267.39391716383</v>
      </c>
      <c r="K53" s="21">
        <f t="shared" si="5"/>
        <v>1334.9839513464901</v>
      </c>
      <c r="L53" s="21">
        <f t="shared" si="6"/>
        <v>1460.0864348163975</v>
      </c>
      <c r="M53" s="21">
        <f t="shared" si="7"/>
        <v>125.10248346990738</v>
      </c>
      <c r="N53" s="53"/>
    </row>
    <row r="54" spans="1:14" s="22" customFormat="1" ht="26.25" customHeight="1" x14ac:dyDescent="0.2">
      <c r="A54" s="39">
        <v>39</v>
      </c>
      <c r="B54" s="37"/>
      <c r="C54" s="38" t="s">
        <v>31</v>
      </c>
      <c r="D54" s="18" t="s">
        <v>14</v>
      </c>
      <c r="E54" s="19">
        <v>37.83</v>
      </c>
      <c r="F54" s="19">
        <f t="shared" si="1"/>
        <v>37.83</v>
      </c>
      <c r="G54" s="19">
        <f t="shared" si="2"/>
        <v>1183.0699999999997</v>
      </c>
      <c r="H54" s="19">
        <f t="shared" si="0"/>
        <v>454.76000000000022</v>
      </c>
      <c r="I54" s="19">
        <f t="shared" si="3"/>
        <v>416.93000000000029</v>
      </c>
      <c r="J54" s="20">
        <f t="shared" si="4"/>
        <v>303906.70577484102</v>
      </c>
      <c r="K54" s="21">
        <f t="shared" si="5"/>
        <v>1379.0816451743669</v>
      </c>
      <c r="L54" s="21">
        <f t="shared" si="6"/>
        <v>1508.3165611035549</v>
      </c>
      <c r="M54" s="21">
        <f t="shared" si="7"/>
        <v>129.23491592918799</v>
      </c>
      <c r="N54" s="53"/>
    </row>
    <row r="55" spans="1:14" s="22" customFormat="1" ht="26.25" customHeight="1" x14ac:dyDescent="0.2">
      <c r="A55" s="39">
        <v>40</v>
      </c>
      <c r="B55" s="37"/>
      <c r="C55" s="38" t="s">
        <v>31</v>
      </c>
      <c r="D55" s="18" t="s">
        <v>14</v>
      </c>
      <c r="E55" s="19">
        <v>36.64</v>
      </c>
      <c r="F55" s="19">
        <f t="shared" si="1"/>
        <v>36.64</v>
      </c>
      <c r="G55" s="19">
        <f t="shared" si="2"/>
        <v>1219.7099999999998</v>
      </c>
      <c r="H55" s="19">
        <f t="shared" si="0"/>
        <v>416.93000000000029</v>
      </c>
      <c r="I55" s="19">
        <f t="shared" si="3"/>
        <v>380.29000000000019</v>
      </c>
      <c r="J55" s="20">
        <f t="shared" si="4"/>
        <v>311305.71149689483</v>
      </c>
      <c r="K55" s="21">
        <f t="shared" si="5"/>
        <v>1421.7921791911106</v>
      </c>
      <c r="L55" s="21">
        <f t="shared" si="6"/>
        <v>1555.0295356518359</v>
      </c>
      <c r="M55" s="21">
        <f t="shared" si="7"/>
        <v>133.23735646072532</v>
      </c>
      <c r="N55" s="53"/>
    </row>
    <row r="56" spans="1:14" s="22" customFormat="1" ht="26.25" customHeight="1" x14ac:dyDescent="0.2">
      <c r="A56" s="39">
        <v>41</v>
      </c>
      <c r="B56" s="37"/>
      <c r="C56" s="38" t="s">
        <v>31</v>
      </c>
      <c r="D56" s="18" t="s">
        <v>14</v>
      </c>
      <c r="E56" s="19">
        <v>37.83</v>
      </c>
      <c r="F56" s="19">
        <f t="shared" si="1"/>
        <v>37.83</v>
      </c>
      <c r="G56" s="19">
        <f t="shared" si="2"/>
        <v>1257.5399999999997</v>
      </c>
      <c r="H56" s="19">
        <f t="shared" si="0"/>
        <v>380.29000000000019</v>
      </c>
      <c r="I56" s="19">
        <f t="shared" si="3"/>
        <v>342.46000000000026</v>
      </c>
      <c r="J56" s="20">
        <f t="shared" si="4"/>
        <v>318945.02335457213</v>
      </c>
      <c r="K56" s="21">
        <f t="shared" si="5"/>
        <v>1465.8898730189874</v>
      </c>
      <c r="L56" s="21">
        <f t="shared" si="6"/>
        <v>1603.2596619389933</v>
      </c>
      <c r="M56" s="21">
        <f t="shared" si="7"/>
        <v>137.36978892000593</v>
      </c>
      <c r="N56" s="53"/>
    </row>
    <row r="57" spans="1:14" s="22" customFormat="1" ht="26.25" customHeight="1" x14ac:dyDescent="0.2">
      <c r="A57" s="39">
        <v>42</v>
      </c>
      <c r="B57" s="37"/>
      <c r="C57" s="38" t="s">
        <v>31</v>
      </c>
      <c r="D57" s="18" t="s">
        <v>14</v>
      </c>
      <c r="E57" s="19">
        <v>36.909999999999997</v>
      </c>
      <c r="F57" s="19">
        <f t="shared" si="1"/>
        <v>36.909999999999997</v>
      </c>
      <c r="G57" s="19">
        <f t="shared" si="2"/>
        <v>1294.4499999999998</v>
      </c>
      <c r="H57" s="19">
        <f t="shared" si="0"/>
        <v>342.46000000000026</v>
      </c>
      <c r="I57" s="19">
        <f t="shared" si="3"/>
        <v>305.55000000000018</v>
      </c>
      <c r="J57" s="20">
        <f t="shared" si="4"/>
        <v>326398.55231748172</v>
      </c>
      <c r="K57" s="21">
        <f t="shared" si="5"/>
        <v>1508.9151407743916</v>
      </c>
      <c r="L57" s="21">
        <f t="shared" si="6"/>
        <v>1650.3168641927334</v>
      </c>
      <c r="M57" s="21">
        <f t="shared" si="7"/>
        <v>141.40172341834182</v>
      </c>
      <c r="N57" s="53"/>
    </row>
    <row r="58" spans="1:14" s="22" customFormat="1" ht="26.25" customHeight="1" x14ac:dyDescent="0.2">
      <c r="A58" s="39">
        <v>43</v>
      </c>
      <c r="B58" s="37"/>
      <c r="C58" s="38" t="s">
        <v>31</v>
      </c>
      <c r="D58" s="18" t="s">
        <v>14</v>
      </c>
      <c r="E58" s="19">
        <v>37.83</v>
      </c>
      <c r="F58" s="19">
        <f t="shared" si="1"/>
        <v>37.83</v>
      </c>
      <c r="G58" s="19">
        <f t="shared" si="2"/>
        <v>1332.2799999999997</v>
      </c>
      <c r="H58" s="19">
        <f t="shared" si="0"/>
        <v>305.55000000000018</v>
      </c>
      <c r="I58" s="19">
        <f t="shared" si="3"/>
        <v>267.72000000000025</v>
      </c>
      <c r="J58" s="20">
        <f t="shared" si="4"/>
        <v>334037.8641751589</v>
      </c>
      <c r="K58" s="21">
        <f t="shared" si="5"/>
        <v>1553.0128346022684</v>
      </c>
      <c r="L58" s="21">
        <f t="shared" si="6"/>
        <v>1698.5469904798908</v>
      </c>
      <c r="M58" s="21">
        <f t="shared" si="7"/>
        <v>145.53415587762242</v>
      </c>
      <c r="N58" s="53"/>
    </row>
    <row r="59" spans="1:14" s="22" customFormat="1" ht="26.25" customHeight="1" x14ac:dyDescent="0.2">
      <c r="A59" s="39">
        <v>44</v>
      </c>
      <c r="B59" s="37"/>
      <c r="C59" s="38" t="s">
        <v>31</v>
      </c>
      <c r="D59" s="18" t="s">
        <v>14</v>
      </c>
      <c r="E59" s="19">
        <v>36.94</v>
      </c>
      <c r="F59" s="19">
        <f t="shared" si="1"/>
        <v>36.94</v>
      </c>
      <c r="G59" s="19">
        <f t="shared" si="2"/>
        <v>1369.2199999999998</v>
      </c>
      <c r="H59" s="19">
        <f t="shared" si="0"/>
        <v>267.72000000000025</v>
      </c>
      <c r="I59" s="19">
        <f t="shared" si="3"/>
        <v>230.7800000000002</v>
      </c>
      <c r="J59" s="20">
        <f t="shared" si="4"/>
        <v>341497.45127594133</v>
      </c>
      <c r="K59" s="21">
        <f t="shared" si="5"/>
        <v>1596.0730727730793</v>
      </c>
      <c r="L59" s="21">
        <f t="shared" si="6"/>
        <v>1745.6424402564601</v>
      </c>
      <c r="M59" s="21">
        <f t="shared" si="7"/>
        <v>149.5693674833808</v>
      </c>
      <c r="N59" s="53"/>
    </row>
    <row r="60" spans="1:14" s="22" customFormat="1" ht="26.25" customHeight="1" x14ac:dyDescent="0.2">
      <c r="A60" s="39">
        <v>45</v>
      </c>
      <c r="B60" s="37"/>
      <c r="C60" s="38" t="s">
        <v>31</v>
      </c>
      <c r="D60" s="18" t="s">
        <v>14</v>
      </c>
      <c r="E60" s="19">
        <v>37.82</v>
      </c>
      <c r="F60" s="19">
        <f t="shared" si="1"/>
        <v>37.82</v>
      </c>
      <c r="G60" s="19">
        <f t="shared" si="2"/>
        <v>1407.0399999999997</v>
      </c>
      <c r="H60" s="19">
        <f t="shared" si="0"/>
        <v>230.7800000000002</v>
      </c>
      <c r="I60" s="19">
        <f t="shared" si="3"/>
        <v>192.96000000000026</v>
      </c>
      <c r="J60" s="20">
        <f t="shared" si="4"/>
        <v>349134.74375432759</v>
      </c>
      <c r="K60" s="21">
        <f t="shared" si="5"/>
        <v>1640.1591097958205</v>
      </c>
      <c r="L60" s="21">
        <f t="shared" si="6"/>
        <v>1793.859817369341</v>
      </c>
      <c r="M60" s="21">
        <f t="shared" si="7"/>
        <v>153.7007075735205</v>
      </c>
      <c r="N60" s="53"/>
    </row>
    <row r="61" spans="1:14" s="22" customFormat="1" ht="26.25" customHeight="1" x14ac:dyDescent="0.2">
      <c r="A61" s="39">
        <v>46</v>
      </c>
      <c r="B61" s="37"/>
      <c r="C61" s="38" t="s">
        <v>31</v>
      </c>
      <c r="D61" s="18" t="s">
        <v>14</v>
      </c>
      <c r="E61" s="19">
        <v>37.840000000000003</v>
      </c>
      <c r="F61" s="19">
        <f t="shared" si="1"/>
        <v>37.840000000000003</v>
      </c>
      <c r="G61" s="19">
        <f t="shared" si="2"/>
        <v>1444.8799999999997</v>
      </c>
      <c r="H61" s="19">
        <f t="shared" si="0"/>
        <v>192.96000000000026</v>
      </c>
      <c r="I61" s="19">
        <f t="shared" si="3"/>
        <v>155.12000000000035</v>
      </c>
      <c r="J61" s="20">
        <f t="shared" si="4"/>
        <v>356776.07499129581</v>
      </c>
      <c r="K61" s="21">
        <f t="shared" si="5"/>
        <v>1684.2684604288331</v>
      </c>
      <c r="L61" s="21">
        <f t="shared" si="6"/>
        <v>1842.1026928307749</v>
      </c>
      <c r="M61" s="21">
        <f t="shared" si="7"/>
        <v>157.83423240194179</v>
      </c>
      <c r="N61" s="53" t="s">
        <v>34</v>
      </c>
    </row>
    <row r="62" spans="1:14" s="22" customFormat="1" ht="26.25" customHeight="1" x14ac:dyDescent="0.2">
      <c r="A62" s="39">
        <v>47</v>
      </c>
      <c r="B62" s="37"/>
      <c r="C62" s="38" t="s">
        <v>31</v>
      </c>
      <c r="D62" s="18" t="s">
        <v>14</v>
      </c>
      <c r="E62" s="19">
        <v>37.81</v>
      </c>
      <c r="F62" s="19">
        <f t="shared" si="1"/>
        <v>37.81</v>
      </c>
      <c r="G62" s="19">
        <f t="shared" si="2"/>
        <v>1482.6899999999996</v>
      </c>
      <c r="H62" s="19">
        <f t="shared" si="0"/>
        <v>155.12000000000035</v>
      </c>
      <c r="I62" s="19">
        <f t="shared" si="3"/>
        <v>117.3100000000004</v>
      </c>
      <c r="J62" s="20">
        <f t="shared" si="4"/>
        <v>364411.34809039114</v>
      </c>
      <c r="K62" s="21">
        <f t="shared" si="5"/>
        <v>1728.3428406464386</v>
      </c>
      <c r="L62" s="21">
        <f t="shared" si="6"/>
        <v>1890.3073207693799</v>
      </c>
      <c r="M62" s="21">
        <f t="shared" si="7"/>
        <v>161.96448012294127</v>
      </c>
      <c r="N62" s="53"/>
    </row>
    <row r="63" spans="1:14" s="23" customFormat="1" ht="26.25" customHeight="1" x14ac:dyDescent="0.2">
      <c r="A63" s="39">
        <v>48</v>
      </c>
      <c r="B63" s="37"/>
      <c r="C63" s="38" t="s">
        <v>31</v>
      </c>
      <c r="D63" s="18" t="s">
        <v>20</v>
      </c>
      <c r="E63" s="19">
        <v>38.99</v>
      </c>
      <c r="F63" s="19">
        <f t="shared" si="1"/>
        <v>38.99</v>
      </c>
      <c r="G63" s="19">
        <f t="shared" si="2"/>
        <v>1482.6899999999996</v>
      </c>
      <c r="H63" s="19">
        <f t="shared" si="0"/>
        <v>117.3100000000004</v>
      </c>
      <c r="I63" s="19">
        <f t="shared" si="3"/>
        <v>117.3100000000004</v>
      </c>
      <c r="J63" s="20">
        <f t="shared" si="4"/>
        <v>364411.34809039114</v>
      </c>
      <c r="K63" s="21">
        <f t="shared" si="5"/>
        <v>1728.3428406464386</v>
      </c>
      <c r="L63" s="21">
        <f t="shared" si="6"/>
        <v>1890.3073207693799</v>
      </c>
      <c r="M63" s="21">
        <f t="shared" si="7"/>
        <v>161.96448012294127</v>
      </c>
      <c r="N63" s="53" t="s">
        <v>20</v>
      </c>
    </row>
    <row r="64" spans="1:14" s="22" customFormat="1" ht="26.25" customHeight="1" x14ac:dyDescent="0.2">
      <c r="A64" s="39">
        <v>49</v>
      </c>
      <c r="B64" s="37"/>
      <c r="C64" s="38" t="s">
        <v>31</v>
      </c>
      <c r="D64" s="18" t="s">
        <v>14</v>
      </c>
      <c r="E64" s="19">
        <v>37.799999999999997</v>
      </c>
      <c r="F64" s="19">
        <f t="shared" si="1"/>
        <v>37.799999999999997</v>
      </c>
      <c r="G64" s="19">
        <f t="shared" si="2"/>
        <v>1520.4899999999996</v>
      </c>
      <c r="H64" s="19">
        <f t="shared" si="0"/>
        <v>117.3100000000004</v>
      </c>
      <c r="I64" s="19">
        <f t="shared" si="3"/>
        <v>79.510000000000446</v>
      </c>
      <c r="J64" s="20">
        <f t="shared" si="4"/>
        <v>372044.60181019554</v>
      </c>
      <c r="K64" s="21">
        <f t="shared" si="5"/>
        <v>1772.4055640589086</v>
      </c>
      <c r="L64" s="21">
        <f t="shared" si="6"/>
        <v>1938.4991995337084</v>
      </c>
      <c r="M64" s="21">
        <f t="shared" si="7"/>
        <v>166.09363547479984</v>
      </c>
      <c r="N64" s="53"/>
    </row>
    <row r="65" spans="1:15" s="23" customFormat="1" ht="26.25" customHeight="1" x14ac:dyDescent="0.2">
      <c r="A65" s="39">
        <v>50</v>
      </c>
      <c r="B65" s="37"/>
      <c r="C65" s="38" t="s">
        <v>31</v>
      </c>
      <c r="D65" s="18" t="s">
        <v>20</v>
      </c>
      <c r="E65" s="19">
        <v>38.97</v>
      </c>
      <c r="F65" s="19">
        <f t="shared" si="1"/>
        <v>38.97</v>
      </c>
      <c r="G65" s="19">
        <f t="shared" si="2"/>
        <v>1520.4899999999996</v>
      </c>
      <c r="H65" s="19">
        <f t="shared" si="0"/>
        <v>79.510000000000446</v>
      </c>
      <c r="I65" s="19">
        <f t="shared" si="3"/>
        <v>79.510000000000446</v>
      </c>
      <c r="J65" s="20">
        <f t="shared" si="4"/>
        <v>372044.60181019554</v>
      </c>
      <c r="K65" s="21">
        <f t="shared" si="5"/>
        <v>1772.4055640589086</v>
      </c>
      <c r="L65" s="21">
        <f t="shared" si="6"/>
        <v>1938.4991995337084</v>
      </c>
      <c r="M65" s="21">
        <f t="shared" si="7"/>
        <v>166.09363547479984</v>
      </c>
      <c r="N65" s="53" t="s">
        <v>20</v>
      </c>
    </row>
    <row r="66" spans="1:15" s="22" customFormat="1" ht="26.25" customHeight="1" x14ac:dyDescent="0.2">
      <c r="A66" s="39">
        <v>51</v>
      </c>
      <c r="B66" s="37"/>
      <c r="C66" s="38" t="s">
        <v>31</v>
      </c>
      <c r="D66" s="18" t="s">
        <v>14</v>
      </c>
      <c r="E66" s="19">
        <v>36.869999999999997</v>
      </c>
      <c r="F66" s="19">
        <f t="shared" si="1"/>
        <v>36.869999999999997</v>
      </c>
      <c r="G66" s="19">
        <f t="shared" si="2"/>
        <v>1557.3599999999994</v>
      </c>
      <c r="H66" s="19">
        <f t="shared" si="0"/>
        <v>79.510000000000446</v>
      </c>
      <c r="I66" s="19">
        <f t="shared" si="3"/>
        <v>42.640000000000555</v>
      </c>
      <c r="J66" s="20">
        <f t="shared" si="4"/>
        <v>379490.05325594125</v>
      </c>
      <c r="K66" s="21">
        <f t="shared" si="5"/>
        <v>1815.3842045937702</v>
      </c>
      <c r="L66" s="21">
        <f t="shared" si="6"/>
        <v>1985.5054050903432</v>
      </c>
      <c r="M66" s="21">
        <f t="shared" si="7"/>
        <v>170.12120049657301</v>
      </c>
      <c r="N66" s="53"/>
    </row>
    <row r="67" spans="1:15" s="22" customFormat="1" ht="26.25" customHeight="1" x14ac:dyDescent="0.2">
      <c r="A67" s="39">
        <v>52</v>
      </c>
      <c r="B67" s="37"/>
      <c r="C67" s="38" t="s">
        <v>31</v>
      </c>
      <c r="D67" s="18" t="s">
        <v>14</v>
      </c>
      <c r="E67" s="19">
        <v>37.799999999999997</v>
      </c>
      <c r="F67" s="19">
        <f t="shared" si="1"/>
        <v>37.799999999999997</v>
      </c>
      <c r="G67" s="19">
        <f t="shared" si="2"/>
        <v>1595.1599999999994</v>
      </c>
      <c r="H67" s="19">
        <f t="shared" si="0"/>
        <v>42.640000000000555</v>
      </c>
      <c r="I67" s="19">
        <f t="shared" si="3"/>
        <v>4.8400000000006003</v>
      </c>
      <c r="J67" s="20">
        <f t="shared" si="4"/>
        <v>387123.30697574565</v>
      </c>
      <c r="K67" s="21">
        <f t="shared" si="5"/>
        <v>1859.4469280062403</v>
      </c>
      <c r="L67" s="21">
        <f t="shared" si="6"/>
        <v>2033.6972838546722</v>
      </c>
      <c r="M67" s="21">
        <f t="shared" si="7"/>
        <v>174.25035584843181</v>
      </c>
      <c r="N67" s="53"/>
      <c r="O67" s="22">
        <f>I67/3.281</f>
        <v>1.475160012191588</v>
      </c>
    </row>
    <row r="68" spans="1:15" s="22" customFormat="1" ht="26.25" customHeight="1" x14ac:dyDescent="0.2">
      <c r="A68" s="39">
        <v>53</v>
      </c>
      <c r="B68" s="37"/>
      <c r="C68" s="38" t="s">
        <v>31</v>
      </c>
      <c r="D68" s="18" t="s">
        <v>20</v>
      </c>
      <c r="E68" s="19">
        <v>37.81</v>
      </c>
      <c r="F68" s="19">
        <f t="shared" si="1"/>
        <v>37.81</v>
      </c>
      <c r="G68" s="19">
        <f t="shared" si="2"/>
        <v>1595.1599999999994</v>
      </c>
      <c r="H68" s="19">
        <f t="shared" si="0"/>
        <v>4.8400000000006003</v>
      </c>
      <c r="I68" s="19">
        <f t="shared" si="3"/>
        <v>4.8400000000006003</v>
      </c>
      <c r="J68" s="20">
        <f t="shared" si="4"/>
        <v>387123.30697574565</v>
      </c>
      <c r="K68" s="21">
        <f t="shared" si="5"/>
        <v>1859.4469280062403</v>
      </c>
      <c r="L68" s="21">
        <f t="shared" si="6"/>
        <v>2033.6972838546722</v>
      </c>
      <c r="M68" s="21">
        <f t="shared" si="7"/>
        <v>174.25035584843181</v>
      </c>
      <c r="N68" s="53"/>
    </row>
    <row r="69" spans="1:15" s="22" customFormat="1" ht="26.25" customHeight="1" x14ac:dyDescent="0.2">
      <c r="A69" s="39">
        <v>54</v>
      </c>
      <c r="B69" s="37"/>
      <c r="C69" s="38" t="s">
        <v>31</v>
      </c>
      <c r="D69" s="18" t="s">
        <v>20</v>
      </c>
      <c r="E69" s="19">
        <v>37.799999999999997</v>
      </c>
      <c r="F69" s="19">
        <f t="shared" si="1"/>
        <v>37.799999999999997</v>
      </c>
      <c r="G69" s="19">
        <f t="shared" si="2"/>
        <v>1595.1599999999994</v>
      </c>
      <c r="H69" s="19">
        <f t="shared" si="0"/>
        <v>4.8400000000006003</v>
      </c>
      <c r="I69" s="19">
        <f t="shared" si="3"/>
        <v>4.8400000000006003</v>
      </c>
      <c r="J69" s="20">
        <f t="shared" si="4"/>
        <v>387123.30697574565</v>
      </c>
      <c r="K69" s="21">
        <f t="shared" si="5"/>
        <v>1859.4469280062403</v>
      </c>
      <c r="L69" s="21">
        <f t="shared" si="6"/>
        <v>2033.6972838546722</v>
      </c>
      <c r="M69" s="21">
        <f t="shared" si="7"/>
        <v>174.25035584843181</v>
      </c>
      <c r="N69" s="53"/>
    </row>
    <row r="70" spans="1:15" s="22" customFormat="1" ht="26.25" customHeight="1" x14ac:dyDescent="0.2">
      <c r="A70" s="39">
        <v>55</v>
      </c>
      <c r="B70" s="37"/>
      <c r="C70" s="38" t="s">
        <v>31</v>
      </c>
      <c r="D70" s="18" t="s">
        <v>20</v>
      </c>
      <c r="E70" s="19">
        <v>37.75</v>
      </c>
      <c r="F70" s="19">
        <f t="shared" si="1"/>
        <v>37.75</v>
      </c>
      <c r="G70" s="19">
        <f t="shared" si="2"/>
        <v>1595.1599999999994</v>
      </c>
      <c r="H70" s="19">
        <f t="shared" si="0"/>
        <v>4.8400000000006003</v>
      </c>
      <c r="I70" s="19">
        <f t="shared" si="3"/>
        <v>4.8400000000006003</v>
      </c>
      <c r="J70" s="20">
        <f t="shared" si="4"/>
        <v>387123.30697574565</v>
      </c>
      <c r="K70" s="21">
        <f t="shared" si="5"/>
        <v>1859.4469280062403</v>
      </c>
      <c r="L70" s="21">
        <f t="shared" si="6"/>
        <v>2033.6972838546722</v>
      </c>
      <c r="M70" s="21">
        <f t="shared" si="7"/>
        <v>174.25035584843181</v>
      </c>
      <c r="N70" s="53"/>
    </row>
    <row r="71" spans="1:15" s="23" customFormat="1" ht="26.25" customHeight="1" x14ac:dyDescent="0.2">
      <c r="A71" s="39">
        <v>56</v>
      </c>
      <c r="B71" s="37"/>
      <c r="C71" s="38" t="s">
        <v>31</v>
      </c>
      <c r="D71" s="18" t="s">
        <v>20</v>
      </c>
      <c r="E71" s="19">
        <v>38.97</v>
      </c>
      <c r="F71" s="19">
        <f t="shared" si="1"/>
        <v>38.97</v>
      </c>
      <c r="G71" s="19">
        <f t="shared" si="2"/>
        <v>1595.1599999999994</v>
      </c>
      <c r="H71" s="19">
        <f t="shared" si="0"/>
        <v>4.8400000000006003</v>
      </c>
      <c r="I71" s="19">
        <f t="shared" si="3"/>
        <v>4.8400000000006003</v>
      </c>
      <c r="J71" s="20">
        <f t="shared" si="4"/>
        <v>387123.30697574565</v>
      </c>
      <c r="K71" s="21">
        <f t="shared" si="5"/>
        <v>1859.4469280062403</v>
      </c>
      <c r="L71" s="21">
        <f t="shared" si="6"/>
        <v>2033.6972838546722</v>
      </c>
      <c r="M71" s="21">
        <f t="shared" si="7"/>
        <v>174.25035584843181</v>
      </c>
      <c r="N71" s="53" t="s">
        <v>20</v>
      </c>
    </row>
    <row r="72" spans="1:15" s="22" customFormat="1" ht="26.25" customHeight="1" x14ac:dyDescent="0.2">
      <c r="A72" s="39">
        <v>57</v>
      </c>
      <c r="B72" s="37"/>
      <c r="C72" s="38" t="s">
        <v>31</v>
      </c>
      <c r="D72" s="18" t="s">
        <v>20</v>
      </c>
      <c r="E72" s="19">
        <v>38.619999999999997</v>
      </c>
      <c r="F72" s="19">
        <f t="shared" si="1"/>
        <v>38.619999999999997</v>
      </c>
      <c r="G72" s="19">
        <f t="shared" si="2"/>
        <v>1595.1599999999994</v>
      </c>
      <c r="H72" s="19">
        <f t="shared" si="0"/>
        <v>4.8400000000006003</v>
      </c>
      <c r="I72" s="19">
        <f t="shared" si="3"/>
        <v>4.8400000000006003</v>
      </c>
      <c r="J72" s="20">
        <f t="shared" si="4"/>
        <v>387123.30697574565</v>
      </c>
      <c r="K72" s="21">
        <f t="shared" si="5"/>
        <v>1859.4469280062403</v>
      </c>
      <c r="L72" s="21">
        <f t="shared" si="6"/>
        <v>2033.6972838546722</v>
      </c>
      <c r="M72" s="21">
        <f t="shared" si="7"/>
        <v>174.25035584843181</v>
      </c>
      <c r="N72" s="53"/>
    </row>
    <row r="73" spans="1:15" s="22" customFormat="1" ht="26.25" customHeight="1" x14ac:dyDescent="0.2">
      <c r="A73" s="39">
        <v>58</v>
      </c>
      <c r="B73" s="37"/>
      <c r="C73" s="38" t="s">
        <v>31</v>
      </c>
      <c r="D73" s="18" t="s">
        <v>20</v>
      </c>
      <c r="E73" s="19">
        <v>37.82</v>
      </c>
      <c r="F73" s="19">
        <f>E73</f>
        <v>37.82</v>
      </c>
      <c r="G73" s="19">
        <f>IF(D73="RIH",G72+F73,IF(D73="out",G72))</f>
        <v>1595.1599999999994</v>
      </c>
      <c r="H73" s="19">
        <f t="shared" si="0"/>
        <v>4.8400000000006003</v>
      </c>
      <c r="I73" s="19">
        <f>$N$7-G73</f>
        <v>4.8400000000006003</v>
      </c>
      <c r="J73" s="20">
        <f>(G73*72*3.281*$N$9+$N$10)</f>
        <v>387123.30697574565</v>
      </c>
      <c r="K73" s="21">
        <f>G73*$C$9*3.281</f>
        <v>1859.4469280062403</v>
      </c>
      <c r="L73" s="21">
        <f>G73*$C$11*3.281</f>
        <v>2033.6972838546722</v>
      </c>
      <c r="M73" s="21">
        <f>L73-K73</f>
        <v>174.25035584843181</v>
      </c>
      <c r="N73" s="53"/>
    </row>
    <row r="74" spans="1:15" s="22" customFormat="1" ht="26.25" customHeight="1" x14ac:dyDescent="0.2">
      <c r="A74" s="39"/>
      <c r="B74" s="37"/>
      <c r="C74" s="38"/>
      <c r="D74" s="18"/>
      <c r="E74" s="19"/>
      <c r="F74" s="19"/>
      <c r="G74" s="19"/>
      <c r="H74" s="19"/>
      <c r="I74" s="19"/>
      <c r="J74" s="20"/>
      <c r="K74" s="21"/>
      <c r="L74" s="21"/>
      <c r="M74" s="21"/>
      <c r="N74" s="53"/>
    </row>
    <row r="75" spans="1:15" s="22" customFormat="1" ht="26.25" customHeight="1" x14ac:dyDescent="0.2">
      <c r="A75" s="39"/>
      <c r="B75" s="37"/>
      <c r="C75" s="38"/>
      <c r="D75" s="18"/>
      <c r="E75" s="19"/>
      <c r="F75" s="19"/>
      <c r="G75" s="19"/>
      <c r="H75" s="19"/>
      <c r="I75" s="19"/>
      <c r="J75" s="20"/>
      <c r="K75" s="21"/>
      <c r="L75" s="21"/>
      <c r="M75" s="21"/>
      <c r="N75" s="53"/>
    </row>
    <row r="76" spans="1:15" s="22" customFormat="1" ht="26.25" customHeight="1" x14ac:dyDescent="0.2">
      <c r="A76" s="39"/>
      <c r="B76" s="37"/>
      <c r="C76" s="38"/>
      <c r="D76" s="18"/>
      <c r="E76" s="19"/>
      <c r="F76" s="19"/>
      <c r="G76" s="19"/>
      <c r="H76" s="19"/>
      <c r="I76" s="19"/>
      <c r="J76" s="20"/>
      <c r="K76" s="21"/>
      <c r="L76" s="21"/>
      <c r="M76" s="21"/>
      <c r="N76" s="53"/>
    </row>
    <row r="77" spans="1:15" s="22" customFormat="1" ht="26.25" customHeight="1" x14ac:dyDescent="0.2">
      <c r="A77" s="39"/>
      <c r="B77" s="37"/>
      <c r="C77" s="38"/>
      <c r="D77" s="18"/>
      <c r="E77" s="19"/>
      <c r="F77" s="19"/>
      <c r="G77" s="19"/>
      <c r="H77" s="19"/>
      <c r="I77" s="19"/>
      <c r="J77" s="20"/>
      <c r="K77" s="21"/>
      <c r="L77" s="21"/>
      <c r="M77" s="21"/>
      <c r="N77" s="53"/>
    </row>
    <row r="78" spans="1:15" s="22" customFormat="1" ht="26.25" customHeight="1" x14ac:dyDescent="0.2">
      <c r="A78" s="39"/>
      <c r="B78" s="37"/>
      <c r="C78" s="38"/>
      <c r="D78" s="18"/>
      <c r="E78" s="19"/>
      <c r="F78" s="19"/>
      <c r="G78" s="19"/>
      <c r="H78" s="19"/>
      <c r="I78" s="19"/>
      <c r="J78" s="20"/>
      <c r="K78" s="21"/>
      <c r="L78" s="21"/>
      <c r="M78" s="21"/>
      <c r="N78" s="53"/>
    </row>
    <row r="79" spans="1:15" s="22" customFormat="1" ht="26.25" customHeight="1" x14ac:dyDescent="0.2">
      <c r="A79" s="39"/>
      <c r="B79" s="37"/>
      <c r="C79" s="38"/>
      <c r="D79" s="18"/>
      <c r="E79" s="19"/>
      <c r="F79" s="19"/>
      <c r="G79" s="19"/>
      <c r="H79" s="19"/>
      <c r="I79" s="19"/>
      <c r="J79" s="20"/>
      <c r="K79" s="21"/>
      <c r="L79" s="21"/>
      <c r="M79" s="21"/>
      <c r="N79" s="53"/>
    </row>
    <row r="80" spans="1:15" s="22" customFormat="1" ht="26.25" customHeight="1" x14ac:dyDescent="0.2">
      <c r="A80" s="39"/>
      <c r="B80" s="37"/>
      <c r="C80" s="38"/>
      <c r="D80" s="18"/>
      <c r="E80" s="19"/>
      <c r="F80" s="19"/>
      <c r="G80" s="19"/>
      <c r="H80" s="19"/>
      <c r="I80" s="19"/>
      <c r="J80" s="20"/>
      <c r="K80" s="21"/>
      <c r="L80" s="21"/>
      <c r="M80" s="21"/>
      <c r="N80" s="53"/>
    </row>
    <row r="81" spans="1:14" s="22" customFormat="1" ht="26.25" customHeight="1" x14ac:dyDescent="0.2">
      <c r="A81" s="39"/>
      <c r="B81" s="37"/>
      <c r="C81" s="38"/>
      <c r="D81" s="18"/>
      <c r="E81" s="19"/>
      <c r="F81" s="19"/>
      <c r="G81" s="19"/>
      <c r="H81" s="19"/>
      <c r="I81" s="19"/>
      <c r="J81" s="20"/>
      <c r="K81" s="21"/>
      <c r="L81" s="21"/>
      <c r="M81" s="21"/>
      <c r="N81" s="53"/>
    </row>
    <row r="82" spans="1:14" s="22" customFormat="1" ht="26.25" customHeight="1" x14ac:dyDescent="0.2">
      <c r="A82" s="39"/>
      <c r="B82" s="37"/>
      <c r="C82" s="38"/>
      <c r="D82" s="18"/>
      <c r="E82" s="19"/>
      <c r="F82" s="19"/>
      <c r="G82" s="19"/>
      <c r="H82" s="19"/>
      <c r="I82" s="19"/>
      <c r="J82" s="20"/>
      <c r="K82" s="21"/>
      <c r="L82" s="21"/>
      <c r="M82" s="21"/>
      <c r="N82" s="53"/>
    </row>
    <row r="83" spans="1:14" s="22" customFormat="1" ht="26.25" customHeight="1" x14ac:dyDescent="0.2">
      <c r="A83" s="39"/>
      <c r="B83" s="37"/>
      <c r="C83" s="38"/>
      <c r="D83" s="18"/>
      <c r="E83" s="19"/>
      <c r="F83" s="19"/>
      <c r="G83" s="19"/>
      <c r="H83" s="19"/>
      <c r="I83" s="19"/>
      <c r="J83" s="20"/>
      <c r="K83" s="21"/>
      <c r="L83" s="21"/>
      <c r="M83" s="21"/>
      <c r="N83" s="53"/>
    </row>
    <row r="84" spans="1:14" s="22" customFormat="1" ht="26.25" customHeight="1" x14ac:dyDescent="0.2">
      <c r="A84" s="39"/>
      <c r="B84" s="37"/>
      <c r="C84" s="38"/>
      <c r="D84" s="18"/>
      <c r="E84" s="19"/>
      <c r="F84" s="19"/>
      <c r="G84" s="19"/>
      <c r="H84" s="19"/>
      <c r="I84" s="19"/>
      <c r="J84" s="20"/>
      <c r="K84" s="21"/>
      <c r="L84" s="21"/>
      <c r="M84" s="21"/>
      <c r="N84" s="53"/>
    </row>
    <row r="85" spans="1:14" s="22" customFormat="1" ht="26.25" customHeight="1" x14ac:dyDescent="0.2">
      <c r="A85" s="39"/>
      <c r="B85" s="37"/>
      <c r="C85" s="38"/>
      <c r="D85" s="18"/>
      <c r="E85" s="19"/>
      <c r="F85" s="19"/>
      <c r="G85" s="19"/>
      <c r="H85" s="19"/>
      <c r="I85" s="19"/>
      <c r="J85" s="20"/>
      <c r="K85" s="21"/>
      <c r="L85" s="21"/>
      <c r="M85" s="21"/>
      <c r="N85" s="53"/>
    </row>
    <row r="86" spans="1:14" s="22" customFormat="1" ht="26.25" customHeight="1" x14ac:dyDescent="0.2">
      <c r="A86" s="39"/>
      <c r="B86" s="37"/>
      <c r="C86" s="38"/>
      <c r="D86" s="18"/>
      <c r="E86" s="19"/>
      <c r="F86" s="19"/>
      <c r="G86" s="19"/>
      <c r="H86" s="19"/>
      <c r="I86" s="19"/>
      <c r="J86" s="20"/>
      <c r="K86" s="21"/>
      <c r="L86" s="21"/>
      <c r="M86" s="21"/>
      <c r="N86" s="53"/>
    </row>
    <row r="87" spans="1:14" s="22" customFormat="1" ht="26.25" customHeight="1" x14ac:dyDescent="0.2">
      <c r="A87" s="39"/>
      <c r="B87" s="37"/>
      <c r="C87" s="38"/>
      <c r="D87" s="18"/>
      <c r="E87" s="19"/>
      <c r="F87" s="19"/>
      <c r="G87" s="19"/>
      <c r="H87" s="19"/>
      <c r="I87" s="19"/>
      <c r="J87" s="20"/>
      <c r="K87" s="21"/>
      <c r="L87" s="21"/>
      <c r="M87" s="21"/>
      <c r="N87" s="53"/>
    </row>
    <row r="88" spans="1:14" s="22" customFormat="1" ht="26.25" customHeight="1" x14ac:dyDescent="0.2">
      <c r="A88" s="39"/>
      <c r="B88" s="37"/>
      <c r="C88" s="38"/>
      <c r="D88" s="18"/>
      <c r="E88" s="19"/>
      <c r="F88" s="19"/>
      <c r="G88" s="19"/>
      <c r="H88" s="19"/>
      <c r="I88" s="19"/>
      <c r="J88" s="20"/>
      <c r="K88" s="21"/>
      <c r="L88" s="21"/>
      <c r="M88" s="21"/>
      <c r="N88" s="53"/>
    </row>
    <row r="89" spans="1:14" s="22" customFormat="1" ht="26.25" customHeight="1" x14ac:dyDescent="0.2">
      <c r="A89" s="39"/>
      <c r="B89" s="37"/>
      <c r="C89" s="38"/>
      <c r="D89" s="18"/>
      <c r="E89" s="19"/>
      <c r="F89" s="19"/>
      <c r="G89" s="19"/>
      <c r="H89" s="19"/>
      <c r="I89" s="19"/>
      <c r="J89" s="20"/>
      <c r="K89" s="21"/>
      <c r="L89" s="21"/>
      <c r="M89" s="21"/>
      <c r="N89" s="53"/>
    </row>
    <row r="90" spans="1:14" s="22" customFormat="1" ht="26.25" customHeight="1" x14ac:dyDescent="0.2">
      <c r="A90" s="39"/>
      <c r="B90" s="37"/>
      <c r="C90" s="38"/>
      <c r="D90" s="18"/>
      <c r="E90" s="19"/>
      <c r="F90" s="19"/>
      <c r="G90" s="19"/>
      <c r="H90" s="19"/>
      <c r="I90" s="19"/>
      <c r="J90" s="20"/>
      <c r="K90" s="21"/>
      <c r="L90" s="21"/>
      <c r="M90" s="21"/>
      <c r="N90" s="54"/>
    </row>
    <row r="91" spans="1:14" s="22" customFormat="1" ht="26.25" customHeight="1" x14ac:dyDescent="0.2">
      <c r="A91" s="39"/>
      <c r="B91" s="37"/>
      <c r="C91" s="38"/>
      <c r="D91" s="18"/>
      <c r="E91" s="19"/>
      <c r="F91" s="19"/>
      <c r="G91" s="19"/>
      <c r="H91" s="19"/>
      <c r="I91" s="19"/>
      <c r="J91" s="20"/>
      <c r="K91" s="21"/>
      <c r="L91" s="21"/>
      <c r="M91" s="21"/>
      <c r="N91" s="53"/>
    </row>
    <row r="92" spans="1:14" s="22" customFormat="1" ht="26.25" customHeight="1" x14ac:dyDescent="0.2">
      <c r="A92" s="39"/>
      <c r="B92" s="37"/>
      <c r="C92" s="38"/>
      <c r="D92" s="18"/>
      <c r="E92" s="19"/>
      <c r="F92" s="19"/>
      <c r="G92" s="19"/>
      <c r="H92" s="19"/>
      <c r="I92" s="19"/>
      <c r="J92" s="20"/>
      <c r="K92" s="21"/>
      <c r="L92" s="21"/>
      <c r="M92" s="21"/>
      <c r="N92" s="53"/>
    </row>
    <row r="93" spans="1:14" s="22" customFormat="1" ht="26.25" customHeight="1" x14ac:dyDescent="0.2">
      <c r="A93" s="39"/>
      <c r="B93" s="37"/>
      <c r="C93" s="38"/>
      <c r="D93" s="18"/>
      <c r="E93" s="19"/>
      <c r="F93" s="19"/>
      <c r="G93" s="19"/>
      <c r="H93" s="19"/>
      <c r="I93" s="19"/>
      <c r="J93" s="20"/>
      <c r="K93" s="21"/>
      <c r="L93" s="21"/>
      <c r="M93" s="21"/>
      <c r="N93" s="53"/>
    </row>
    <row r="94" spans="1:14" s="22" customFormat="1" ht="26.25" customHeight="1" x14ac:dyDescent="0.2">
      <c r="A94" s="39"/>
      <c r="B94" s="37"/>
      <c r="C94" s="38"/>
      <c r="D94" s="18"/>
      <c r="E94" s="19"/>
      <c r="F94" s="19"/>
      <c r="G94" s="19"/>
      <c r="H94" s="19"/>
      <c r="I94" s="19"/>
      <c r="J94" s="20"/>
      <c r="K94" s="21"/>
      <c r="L94" s="21"/>
      <c r="M94" s="21"/>
      <c r="N94" s="53"/>
    </row>
    <row r="95" spans="1:14" s="22" customFormat="1" ht="26.25" customHeight="1" x14ac:dyDescent="0.2">
      <c r="A95" s="39"/>
      <c r="B95" s="37"/>
      <c r="C95" s="38"/>
      <c r="D95" s="18"/>
      <c r="E95" s="19"/>
      <c r="F95" s="19"/>
      <c r="G95" s="19"/>
      <c r="H95" s="19"/>
      <c r="I95" s="19"/>
      <c r="J95" s="20"/>
      <c r="K95" s="21"/>
      <c r="L95" s="21"/>
      <c r="M95" s="21"/>
      <c r="N95" s="53"/>
    </row>
    <row r="96" spans="1:14" s="22" customFormat="1" ht="26.25" customHeight="1" x14ac:dyDescent="0.2">
      <c r="A96" s="39"/>
      <c r="B96" s="37"/>
      <c r="C96" s="38"/>
      <c r="D96" s="18"/>
      <c r="E96" s="19"/>
      <c r="F96" s="19"/>
      <c r="G96" s="19"/>
      <c r="H96" s="19"/>
      <c r="I96" s="19"/>
      <c r="J96" s="20"/>
      <c r="K96" s="21"/>
      <c r="L96" s="21"/>
      <c r="M96" s="21"/>
      <c r="N96" s="53"/>
    </row>
    <row r="97" spans="1:14" s="22" customFormat="1" ht="26.25" customHeight="1" x14ac:dyDescent="0.2">
      <c r="A97" s="39"/>
      <c r="B97" s="37"/>
      <c r="C97" s="38"/>
      <c r="D97" s="18"/>
      <c r="E97" s="19"/>
      <c r="F97" s="19"/>
      <c r="G97" s="19"/>
      <c r="H97" s="19"/>
      <c r="I97" s="19"/>
      <c r="J97" s="20"/>
      <c r="K97" s="21"/>
      <c r="L97" s="21"/>
      <c r="M97" s="21"/>
      <c r="N97" s="53"/>
    </row>
    <row r="98" spans="1:14" s="22" customFormat="1" ht="26.25" customHeight="1" x14ac:dyDescent="0.2">
      <c r="A98" s="39"/>
      <c r="B98" s="37"/>
      <c r="C98" s="38"/>
      <c r="D98" s="18"/>
      <c r="E98" s="19"/>
      <c r="F98" s="19"/>
      <c r="G98" s="19"/>
      <c r="H98" s="19"/>
      <c r="I98" s="19"/>
      <c r="J98" s="20"/>
      <c r="K98" s="21"/>
      <c r="L98" s="21"/>
      <c r="M98" s="21"/>
      <c r="N98" s="53"/>
    </row>
    <row r="99" spans="1:14" s="22" customFormat="1" ht="26.25" customHeight="1" x14ac:dyDescent="0.2">
      <c r="A99" s="39"/>
      <c r="B99" s="37"/>
      <c r="C99" s="38"/>
      <c r="D99" s="18"/>
      <c r="E99" s="19"/>
      <c r="F99" s="19"/>
      <c r="G99" s="19"/>
      <c r="H99" s="19"/>
      <c r="I99" s="19"/>
      <c r="J99" s="20"/>
      <c r="K99" s="21"/>
      <c r="L99" s="21"/>
      <c r="M99" s="21"/>
      <c r="N99" s="53"/>
    </row>
    <row r="100" spans="1:14" s="22" customFormat="1" ht="26.25" customHeight="1" x14ac:dyDescent="0.2">
      <c r="A100" s="39"/>
      <c r="B100" s="37"/>
      <c r="C100" s="38"/>
      <c r="D100" s="18"/>
      <c r="E100" s="19"/>
      <c r="F100" s="19"/>
      <c r="G100" s="19"/>
      <c r="H100" s="19"/>
      <c r="I100" s="19"/>
      <c r="J100" s="20"/>
      <c r="K100" s="21"/>
      <c r="L100" s="21"/>
      <c r="M100" s="21"/>
      <c r="N100" s="53"/>
    </row>
    <row r="101" spans="1:14" s="22" customFormat="1" ht="26.25" customHeight="1" x14ac:dyDescent="0.2">
      <c r="A101" s="39"/>
      <c r="B101" s="37"/>
      <c r="C101" s="38"/>
      <c r="D101" s="18"/>
      <c r="E101" s="19"/>
      <c r="F101" s="19"/>
      <c r="G101" s="19"/>
      <c r="H101" s="19"/>
      <c r="I101" s="19"/>
      <c r="J101" s="20"/>
      <c r="K101" s="21"/>
      <c r="L101" s="21"/>
      <c r="M101" s="21"/>
      <c r="N101" s="53"/>
    </row>
    <row r="102" spans="1:14" s="22" customFormat="1" ht="26.25" customHeight="1" x14ac:dyDescent="0.2">
      <c r="A102" s="39"/>
      <c r="B102" s="37"/>
      <c r="C102" s="38"/>
      <c r="D102" s="18"/>
      <c r="E102" s="19"/>
      <c r="F102" s="19"/>
      <c r="G102" s="19"/>
      <c r="H102" s="19"/>
      <c r="I102" s="19"/>
      <c r="J102" s="20"/>
      <c r="K102" s="21"/>
      <c r="L102" s="21"/>
      <c r="M102" s="21"/>
      <c r="N102" s="53"/>
    </row>
    <row r="103" spans="1:14" s="22" customFormat="1" ht="26.25" customHeight="1" x14ac:dyDescent="0.2">
      <c r="A103" s="39"/>
      <c r="B103" s="37"/>
      <c r="C103" s="38"/>
      <c r="D103" s="18"/>
      <c r="E103" s="19"/>
      <c r="F103" s="19"/>
      <c r="G103" s="19"/>
      <c r="H103" s="19"/>
      <c r="I103" s="19"/>
      <c r="J103" s="20"/>
      <c r="K103" s="21"/>
      <c r="L103" s="21"/>
      <c r="M103" s="21"/>
      <c r="N103" s="53"/>
    </row>
    <row r="104" spans="1:14" s="22" customFormat="1" ht="26.25" customHeight="1" x14ac:dyDescent="0.2">
      <c r="A104" s="39"/>
      <c r="B104" s="37"/>
      <c r="C104" s="38"/>
      <c r="D104" s="18"/>
      <c r="E104" s="19"/>
      <c r="F104" s="19"/>
      <c r="G104" s="19"/>
      <c r="H104" s="19"/>
      <c r="I104" s="19"/>
      <c r="J104" s="20"/>
      <c r="K104" s="21"/>
      <c r="L104" s="21"/>
      <c r="M104" s="21"/>
      <c r="N104" s="53"/>
    </row>
    <row r="105" spans="1:14" s="22" customFormat="1" ht="26.25" customHeight="1" x14ac:dyDescent="0.2">
      <c r="A105" s="39"/>
      <c r="B105" s="37"/>
      <c r="C105" s="38"/>
      <c r="D105" s="18"/>
      <c r="E105" s="19"/>
      <c r="F105" s="19"/>
      <c r="G105" s="19"/>
      <c r="H105" s="19"/>
      <c r="I105" s="19"/>
      <c r="J105" s="20"/>
      <c r="K105" s="21"/>
      <c r="L105" s="21"/>
      <c r="M105" s="21"/>
      <c r="N105" s="53"/>
    </row>
    <row r="106" spans="1:14" s="22" customFormat="1" ht="26.25" customHeight="1" x14ac:dyDescent="0.2">
      <c r="A106" s="39"/>
      <c r="B106" s="37"/>
      <c r="C106" s="38"/>
      <c r="D106" s="18"/>
      <c r="E106" s="19"/>
      <c r="F106" s="19"/>
      <c r="G106" s="19"/>
      <c r="H106" s="19"/>
      <c r="I106" s="19"/>
      <c r="J106" s="20"/>
      <c r="K106" s="21"/>
      <c r="L106" s="21"/>
      <c r="M106" s="21"/>
      <c r="N106" s="53"/>
    </row>
    <row r="107" spans="1:14" s="22" customFormat="1" ht="26.25" customHeight="1" x14ac:dyDescent="0.2">
      <c r="A107" s="39"/>
      <c r="B107" s="37"/>
      <c r="C107" s="38"/>
      <c r="D107" s="18"/>
      <c r="E107" s="19"/>
      <c r="F107" s="19"/>
      <c r="G107" s="19"/>
      <c r="H107" s="19"/>
      <c r="I107" s="19"/>
      <c r="J107" s="20"/>
      <c r="K107" s="21"/>
      <c r="L107" s="21"/>
      <c r="M107" s="21"/>
      <c r="N107" s="53"/>
    </row>
    <row r="108" spans="1:14" s="22" customFormat="1" ht="26.25" customHeight="1" x14ac:dyDescent="0.2">
      <c r="A108" s="39"/>
      <c r="B108" s="37"/>
      <c r="C108" s="38"/>
      <c r="D108" s="18"/>
      <c r="E108" s="19"/>
      <c r="F108" s="19"/>
      <c r="G108" s="19"/>
      <c r="H108" s="19"/>
      <c r="I108" s="19"/>
      <c r="J108" s="20"/>
      <c r="K108" s="21"/>
      <c r="L108" s="21"/>
      <c r="M108" s="21"/>
      <c r="N108" s="53"/>
    </row>
    <row r="109" spans="1:14" s="22" customFormat="1" ht="26.25" customHeight="1" x14ac:dyDescent="0.2">
      <c r="A109" s="39"/>
      <c r="B109" s="37"/>
      <c r="C109" s="38"/>
      <c r="D109" s="18"/>
      <c r="E109" s="19"/>
      <c r="F109" s="19"/>
      <c r="G109" s="19"/>
      <c r="H109" s="19"/>
      <c r="I109" s="19"/>
      <c r="J109" s="20"/>
      <c r="K109" s="21"/>
      <c r="L109" s="21"/>
      <c r="M109" s="21"/>
      <c r="N109" s="53"/>
    </row>
    <row r="110" spans="1:14" s="22" customFormat="1" ht="26.25" customHeight="1" x14ac:dyDescent="0.2">
      <c r="A110" s="39"/>
      <c r="B110" s="37"/>
      <c r="C110" s="38"/>
      <c r="D110" s="18"/>
      <c r="E110" s="19"/>
      <c r="F110" s="19"/>
      <c r="G110" s="19"/>
      <c r="H110" s="19"/>
      <c r="I110" s="19"/>
      <c r="J110" s="20"/>
      <c r="K110" s="21"/>
      <c r="L110" s="21"/>
      <c r="M110" s="21"/>
      <c r="N110" s="53"/>
    </row>
    <row r="111" spans="1:14" s="22" customFormat="1" ht="26.25" customHeight="1" x14ac:dyDescent="0.2">
      <c r="A111" s="39"/>
      <c r="B111" s="37"/>
      <c r="C111" s="38"/>
      <c r="D111" s="18"/>
      <c r="E111" s="19"/>
      <c r="F111" s="19"/>
      <c r="G111" s="19"/>
      <c r="H111" s="19"/>
      <c r="I111" s="19"/>
      <c r="J111" s="20"/>
      <c r="K111" s="21"/>
      <c r="L111" s="21"/>
      <c r="M111" s="21"/>
      <c r="N111" s="53"/>
    </row>
    <row r="112" spans="1:14" s="22" customFormat="1" ht="26.25" customHeight="1" x14ac:dyDescent="0.2">
      <c r="A112" s="39"/>
      <c r="B112" s="37"/>
      <c r="C112" s="38"/>
      <c r="D112" s="18"/>
      <c r="E112" s="19"/>
      <c r="F112" s="19"/>
      <c r="G112" s="19"/>
      <c r="H112" s="19"/>
      <c r="I112" s="19"/>
      <c r="J112" s="20"/>
      <c r="K112" s="21"/>
      <c r="L112" s="21"/>
      <c r="M112" s="21"/>
      <c r="N112" s="53"/>
    </row>
    <row r="113" spans="1:14" s="22" customFormat="1" ht="26.25" customHeight="1" x14ac:dyDescent="0.2">
      <c r="A113" s="39"/>
      <c r="B113" s="37"/>
      <c r="C113" s="38"/>
      <c r="D113" s="18"/>
      <c r="E113" s="19"/>
      <c r="F113" s="19"/>
      <c r="G113" s="19"/>
      <c r="H113" s="19"/>
      <c r="I113" s="19"/>
      <c r="J113" s="20"/>
      <c r="K113" s="21"/>
      <c r="L113" s="21"/>
      <c r="M113" s="21"/>
      <c r="N113" s="53"/>
    </row>
    <row r="114" spans="1:14" s="22" customFormat="1" ht="26.25" customHeight="1" x14ac:dyDescent="0.2">
      <c r="A114" s="39"/>
      <c r="B114" s="37"/>
      <c r="C114" s="38"/>
      <c r="D114" s="18"/>
      <c r="E114" s="19"/>
      <c r="F114" s="19"/>
      <c r="G114" s="19"/>
      <c r="H114" s="19"/>
      <c r="I114" s="19"/>
      <c r="J114" s="20"/>
      <c r="K114" s="21"/>
      <c r="L114" s="21"/>
      <c r="M114" s="21"/>
      <c r="N114" s="53"/>
    </row>
    <row r="115" spans="1:14" s="22" customFormat="1" ht="26.25" customHeight="1" x14ac:dyDescent="0.2">
      <c r="A115" s="39"/>
      <c r="B115" s="37"/>
      <c r="C115" s="38"/>
      <c r="D115" s="18"/>
      <c r="E115" s="19"/>
      <c r="F115" s="19"/>
      <c r="G115" s="19"/>
      <c r="H115" s="19"/>
      <c r="I115" s="19"/>
      <c r="J115" s="20"/>
      <c r="K115" s="21"/>
      <c r="L115" s="21"/>
      <c r="M115" s="21"/>
      <c r="N115" s="53"/>
    </row>
    <row r="116" spans="1:14" s="22" customFormat="1" ht="26.25" customHeight="1" x14ac:dyDescent="0.2">
      <c r="A116" s="39"/>
      <c r="B116" s="37"/>
      <c r="C116" s="38"/>
      <c r="D116" s="18"/>
      <c r="E116" s="19"/>
      <c r="F116" s="19"/>
      <c r="G116" s="19"/>
      <c r="H116" s="19"/>
      <c r="I116" s="19"/>
      <c r="J116" s="20"/>
      <c r="K116" s="21"/>
      <c r="L116" s="21"/>
      <c r="M116" s="21"/>
      <c r="N116" s="53"/>
    </row>
    <row r="117" spans="1:14" s="22" customFormat="1" ht="26.25" customHeight="1" x14ac:dyDescent="0.2">
      <c r="A117" s="39"/>
      <c r="B117" s="37"/>
      <c r="C117" s="38"/>
      <c r="D117" s="18"/>
      <c r="E117" s="19"/>
      <c r="F117" s="19"/>
      <c r="G117" s="19"/>
      <c r="H117" s="19"/>
      <c r="I117" s="19"/>
      <c r="J117" s="20"/>
      <c r="K117" s="21"/>
      <c r="L117" s="21"/>
      <c r="M117" s="21"/>
      <c r="N117" s="53"/>
    </row>
    <row r="118" spans="1:14" s="22" customFormat="1" ht="26.25" customHeight="1" x14ac:dyDescent="0.2">
      <c r="A118" s="39"/>
      <c r="B118" s="37"/>
      <c r="C118" s="38"/>
      <c r="D118" s="18"/>
      <c r="E118" s="19"/>
      <c r="F118" s="19"/>
      <c r="G118" s="19"/>
      <c r="H118" s="19"/>
      <c r="I118" s="19"/>
      <c r="J118" s="20"/>
      <c r="K118" s="21"/>
      <c r="L118" s="21"/>
      <c r="M118" s="21"/>
      <c r="N118" s="53"/>
    </row>
    <row r="119" spans="1:14" s="22" customFormat="1" ht="26.25" customHeight="1" x14ac:dyDescent="0.2">
      <c r="A119" s="39"/>
      <c r="B119" s="37"/>
      <c r="C119" s="38"/>
      <c r="D119" s="18"/>
      <c r="E119" s="19"/>
      <c r="F119" s="19"/>
      <c r="G119" s="19"/>
      <c r="H119" s="19"/>
      <c r="I119" s="19"/>
      <c r="J119" s="20"/>
      <c r="K119" s="21"/>
      <c r="L119" s="21"/>
      <c r="M119" s="21"/>
      <c r="N119" s="53"/>
    </row>
    <row r="120" spans="1:14" s="22" customFormat="1" ht="26.25" customHeight="1" x14ac:dyDescent="0.2">
      <c r="A120" s="39"/>
      <c r="B120" s="37"/>
      <c r="C120" s="38"/>
      <c r="D120" s="18"/>
      <c r="E120" s="19"/>
      <c r="F120" s="19"/>
      <c r="G120" s="19"/>
      <c r="H120" s="19"/>
      <c r="I120" s="19"/>
      <c r="J120" s="20"/>
      <c r="K120" s="21"/>
      <c r="L120" s="21"/>
      <c r="M120" s="21"/>
      <c r="N120" s="53"/>
    </row>
    <row r="121" spans="1:14" s="22" customFormat="1" ht="26.25" customHeight="1" x14ac:dyDescent="0.2">
      <c r="A121" s="39"/>
      <c r="B121" s="37"/>
      <c r="C121" s="38"/>
      <c r="D121" s="18"/>
      <c r="E121" s="19"/>
      <c r="F121" s="19"/>
      <c r="G121" s="19"/>
      <c r="H121" s="19"/>
      <c r="I121" s="19"/>
      <c r="J121" s="20"/>
      <c r="K121" s="21"/>
      <c r="L121" s="21"/>
      <c r="M121" s="21"/>
      <c r="N121" s="53"/>
    </row>
    <row r="122" spans="1:14" s="22" customFormat="1" ht="26.25" customHeight="1" x14ac:dyDescent="0.2">
      <c r="A122" s="39"/>
      <c r="B122" s="37"/>
      <c r="C122" s="38"/>
      <c r="D122" s="18"/>
      <c r="E122" s="19"/>
      <c r="F122" s="19"/>
      <c r="G122" s="19"/>
      <c r="H122" s="19"/>
      <c r="I122" s="19"/>
      <c r="J122" s="20"/>
      <c r="K122" s="21"/>
      <c r="L122" s="21"/>
      <c r="M122" s="21"/>
      <c r="N122" s="53"/>
    </row>
    <row r="123" spans="1:14" s="22" customFormat="1" ht="26.25" customHeight="1" x14ac:dyDescent="0.2">
      <c r="A123" s="39"/>
      <c r="B123" s="37"/>
      <c r="C123" s="38"/>
      <c r="D123" s="18"/>
      <c r="E123" s="19"/>
      <c r="F123" s="19"/>
      <c r="G123" s="19"/>
      <c r="H123" s="19"/>
      <c r="I123" s="19"/>
      <c r="J123" s="20"/>
      <c r="K123" s="21"/>
      <c r="L123" s="21"/>
      <c r="M123" s="21"/>
      <c r="N123" s="53"/>
    </row>
    <row r="124" spans="1:14" s="22" customFormat="1" ht="26.25" customHeight="1" x14ac:dyDescent="0.2">
      <c r="A124" s="39"/>
      <c r="B124" s="37"/>
      <c r="C124" s="38"/>
      <c r="D124" s="18"/>
      <c r="E124" s="19"/>
      <c r="F124" s="19"/>
      <c r="G124" s="19"/>
      <c r="H124" s="19"/>
      <c r="I124" s="19"/>
      <c r="J124" s="20"/>
      <c r="K124" s="21"/>
      <c r="L124" s="21"/>
      <c r="M124" s="21"/>
      <c r="N124" s="53"/>
    </row>
    <row r="125" spans="1:14" s="22" customFormat="1" ht="26.25" customHeight="1" x14ac:dyDescent="0.2">
      <c r="A125" s="39"/>
      <c r="B125" s="37"/>
      <c r="C125" s="38"/>
      <c r="D125" s="18"/>
      <c r="E125" s="19"/>
      <c r="F125" s="19"/>
      <c r="G125" s="19"/>
      <c r="H125" s="19"/>
      <c r="I125" s="19"/>
      <c r="J125" s="20"/>
      <c r="K125" s="21"/>
      <c r="L125" s="21"/>
      <c r="M125" s="21"/>
      <c r="N125" s="53"/>
    </row>
    <row r="126" spans="1:14" s="22" customFormat="1" ht="26.25" customHeight="1" x14ac:dyDescent="0.2">
      <c r="A126" s="39"/>
      <c r="B126" s="37"/>
      <c r="C126" s="38"/>
      <c r="D126" s="18"/>
      <c r="E126" s="19"/>
      <c r="F126" s="19"/>
      <c r="G126" s="19"/>
      <c r="H126" s="19"/>
      <c r="I126" s="19"/>
      <c r="J126" s="20"/>
      <c r="K126" s="21"/>
      <c r="L126" s="21"/>
      <c r="M126" s="21"/>
      <c r="N126" s="53"/>
    </row>
    <row r="127" spans="1:14" s="22" customFormat="1" ht="26.25" customHeight="1" x14ac:dyDescent="0.2">
      <c r="A127" s="39"/>
      <c r="B127" s="37"/>
      <c r="C127" s="38"/>
      <c r="D127" s="18"/>
      <c r="E127" s="19"/>
      <c r="F127" s="19"/>
      <c r="G127" s="19"/>
      <c r="H127" s="19"/>
      <c r="I127" s="19"/>
      <c r="J127" s="20"/>
      <c r="K127" s="21"/>
      <c r="L127" s="21"/>
      <c r="M127" s="21"/>
      <c r="N127" s="53"/>
    </row>
    <row r="128" spans="1:14" s="22" customFormat="1" ht="26.25" customHeight="1" x14ac:dyDescent="0.2">
      <c r="A128" s="39"/>
      <c r="B128" s="37"/>
      <c r="C128" s="38"/>
      <c r="D128" s="18"/>
      <c r="E128" s="19"/>
      <c r="F128" s="19"/>
      <c r="G128" s="19"/>
      <c r="H128" s="19"/>
      <c r="I128" s="19"/>
      <c r="J128" s="20"/>
      <c r="K128" s="21"/>
      <c r="L128" s="21"/>
      <c r="M128" s="21"/>
      <c r="N128" s="53"/>
    </row>
    <row r="129" spans="1:14" s="22" customFormat="1" ht="26.25" customHeight="1" x14ac:dyDescent="0.2">
      <c r="A129" s="39"/>
      <c r="B129" s="37"/>
      <c r="C129" s="38"/>
      <c r="D129" s="18"/>
      <c r="E129" s="19"/>
      <c r="F129" s="19"/>
      <c r="G129" s="19"/>
      <c r="H129" s="19"/>
      <c r="I129" s="19"/>
      <c r="J129" s="20"/>
      <c r="K129" s="21"/>
      <c r="L129" s="21"/>
      <c r="M129" s="21"/>
      <c r="N129" s="53"/>
    </row>
    <row r="130" spans="1:14" s="22" customFormat="1" ht="26.25" customHeight="1" x14ac:dyDescent="0.2">
      <c r="A130" s="39"/>
      <c r="B130" s="37"/>
      <c r="C130" s="38"/>
      <c r="D130" s="18"/>
      <c r="E130" s="19"/>
      <c r="F130" s="19"/>
      <c r="G130" s="19"/>
      <c r="H130" s="19"/>
      <c r="I130" s="19"/>
      <c r="J130" s="20"/>
      <c r="K130" s="21"/>
      <c r="L130" s="21"/>
      <c r="M130" s="21"/>
      <c r="N130" s="53"/>
    </row>
    <row r="131" spans="1:14" s="22" customFormat="1" ht="26.25" customHeight="1" x14ac:dyDescent="0.2">
      <c r="A131" s="39"/>
      <c r="B131" s="37"/>
      <c r="C131" s="38"/>
      <c r="D131" s="18"/>
      <c r="E131" s="19"/>
      <c r="F131" s="19"/>
      <c r="G131" s="19"/>
      <c r="H131" s="19"/>
      <c r="I131" s="19"/>
      <c r="J131" s="20"/>
      <c r="K131" s="21"/>
      <c r="L131" s="21"/>
      <c r="M131" s="21"/>
      <c r="N131" s="53"/>
    </row>
    <row r="132" spans="1:14" s="22" customFormat="1" ht="26.25" customHeight="1" x14ac:dyDescent="0.2">
      <c r="A132" s="39"/>
      <c r="B132" s="37"/>
      <c r="C132" s="38"/>
      <c r="D132" s="18"/>
      <c r="E132" s="19"/>
      <c r="F132" s="19"/>
      <c r="G132" s="19"/>
      <c r="H132" s="19"/>
      <c r="I132" s="19"/>
      <c r="J132" s="20"/>
      <c r="K132" s="21"/>
      <c r="L132" s="21"/>
      <c r="M132" s="21"/>
      <c r="N132" s="53"/>
    </row>
    <row r="133" spans="1:14" s="22" customFormat="1" ht="26.25" customHeight="1" x14ac:dyDescent="0.2">
      <c r="A133" s="39"/>
      <c r="B133" s="37"/>
      <c r="C133" s="38"/>
      <c r="D133" s="18"/>
      <c r="E133" s="19"/>
      <c r="F133" s="19"/>
      <c r="G133" s="19"/>
      <c r="H133" s="19"/>
      <c r="I133" s="19"/>
      <c r="J133" s="20"/>
      <c r="K133" s="21"/>
      <c r="L133" s="21"/>
      <c r="M133" s="21"/>
      <c r="N133" s="53"/>
    </row>
    <row r="134" spans="1:14" s="22" customFormat="1" ht="26.25" customHeight="1" x14ac:dyDescent="0.2">
      <c r="A134" s="39"/>
      <c r="B134" s="37"/>
      <c r="C134" s="38"/>
      <c r="D134" s="18"/>
      <c r="E134" s="19"/>
      <c r="F134" s="19"/>
      <c r="G134" s="19"/>
      <c r="H134" s="19"/>
      <c r="I134" s="19"/>
      <c r="J134" s="20"/>
      <c r="K134" s="21"/>
      <c r="L134" s="21"/>
      <c r="M134" s="21"/>
      <c r="N134" s="53"/>
    </row>
    <row r="135" spans="1:14" s="22" customFormat="1" ht="26.25" customHeight="1" x14ac:dyDescent="0.2">
      <c r="A135" s="39"/>
      <c r="B135" s="37"/>
      <c r="C135" s="38"/>
      <c r="D135" s="18"/>
      <c r="E135" s="19"/>
      <c r="F135" s="19"/>
      <c r="G135" s="19"/>
      <c r="H135" s="19"/>
      <c r="I135" s="19"/>
      <c r="J135" s="20"/>
      <c r="K135" s="21"/>
      <c r="L135" s="21"/>
      <c r="M135" s="21"/>
      <c r="N135" s="53"/>
    </row>
    <row r="136" spans="1:14" s="22" customFormat="1" ht="26.25" customHeight="1" x14ac:dyDescent="0.2">
      <c r="A136" s="39"/>
      <c r="B136" s="37"/>
      <c r="C136" s="38"/>
      <c r="D136" s="18"/>
      <c r="E136" s="19"/>
      <c r="F136" s="19"/>
      <c r="G136" s="19"/>
      <c r="H136" s="19"/>
      <c r="I136" s="19"/>
      <c r="J136" s="20"/>
      <c r="K136" s="21"/>
      <c r="L136" s="21"/>
      <c r="M136" s="21"/>
      <c r="N136" s="53"/>
    </row>
    <row r="137" spans="1:14" s="22" customFormat="1" ht="26.25" customHeight="1" x14ac:dyDescent="0.2">
      <c r="A137" s="39"/>
      <c r="B137" s="37"/>
      <c r="C137" s="38"/>
      <c r="D137" s="18"/>
      <c r="E137" s="19"/>
      <c r="F137" s="19"/>
      <c r="G137" s="19"/>
      <c r="H137" s="19"/>
      <c r="I137" s="19"/>
      <c r="J137" s="20"/>
      <c r="K137" s="21"/>
      <c r="L137" s="21"/>
      <c r="M137" s="21"/>
      <c r="N137" s="53"/>
    </row>
    <row r="138" spans="1:14" s="22" customFormat="1" ht="26.25" customHeight="1" x14ac:dyDescent="0.2">
      <c r="A138" s="39"/>
      <c r="B138" s="37"/>
      <c r="C138" s="38"/>
      <c r="D138" s="18"/>
      <c r="E138" s="19"/>
      <c r="F138" s="19"/>
      <c r="G138" s="19"/>
      <c r="H138" s="19"/>
      <c r="I138" s="19"/>
      <c r="J138" s="20"/>
      <c r="K138" s="21"/>
      <c r="L138" s="21"/>
      <c r="M138" s="21"/>
      <c r="N138" s="55"/>
    </row>
    <row r="139" spans="1:14" s="22" customFormat="1" ht="26.25" customHeight="1" x14ac:dyDescent="0.2">
      <c r="A139" s="39"/>
      <c r="B139" s="37"/>
      <c r="C139" s="38"/>
      <c r="D139" s="25"/>
      <c r="E139" s="26"/>
      <c r="F139" s="26"/>
      <c r="G139" s="26"/>
      <c r="H139" s="26"/>
      <c r="I139" s="26"/>
      <c r="J139" s="27"/>
      <c r="K139" s="28"/>
      <c r="L139" s="28"/>
      <c r="M139" s="28"/>
      <c r="N139" s="53"/>
    </row>
    <row r="140" spans="1:14" s="22" customFormat="1" ht="26.25" customHeight="1" x14ac:dyDescent="0.2">
      <c r="A140" s="39"/>
      <c r="B140" s="37"/>
      <c r="C140" s="38"/>
      <c r="D140" s="25"/>
      <c r="E140" s="26"/>
      <c r="F140" s="26"/>
      <c r="G140" s="26"/>
      <c r="H140" s="26"/>
      <c r="I140" s="26"/>
      <c r="J140" s="27"/>
      <c r="K140" s="28"/>
      <c r="L140" s="28"/>
      <c r="M140" s="28"/>
      <c r="N140" s="53"/>
    </row>
    <row r="141" spans="1:14" s="22" customFormat="1" ht="26.25" customHeight="1" x14ac:dyDescent="0.2">
      <c r="A141" s="39"/>
      <c r="B141" s="37"/>
      <c r="C141" s="38"/>
      <c r="D141" s="25"/>
      <c r="E141" s="26"/>
      <c r="F141" s="26"/>
      <c r="G141" s="26"/>
      <c r="H141" s="26"/>
      <c r="I141" s="26"/>
      <c r="J141" s="27"/>
      <c r="K141" s="28"/>
      <c r="L141" s="28"/>
      <c r="M141" s="28"/>
      <c r="N141" s="53"/>
    </row>
    <row r="142" spans="1:14" s="22" customFormat="1" ht="26.25" customHeight="1" x14ac:dyDescent="0.2">
      <c r="A142" s="39"/>
      <c r="B142" s="37"/>
      <c r="C142" s="38"/>
      <c r="D142" s="25"/>
      <c r="E142" s="26"/>
      <c r="F142" s="26"/>
      <c r="G142" s="26"/>
      <c r="H142" s="26"/>
      <c r="I142" s="26"/>
      <c r="J142" s="27"/>
      <c r="K142" s="28"/>
      <c r="L142" s="28"/>
      <c r="M142" s="28"/>
      <c r="N142" s="53"/>
    </row>
    <row r="143" spans="1:14" s="22" customFormat="1" ht="26.25" customHeight="1" x14ac:dyDescent="0.2">
      <c r="A143" s="39"/>
      <c r="B143" s="37"/>
      <c r="C143" s="38"/>
      <c r="D143" s="25"/>
      <c r="E143" s="26"/>
      <c r="F143" s="26"/>
      <c r="G143" s="26"/>
      <c r="H143" s="26"/>
      <c r="I143" s="26"/>
      <c r="J143" s="27"/>
      <c r="K143" s="28"/>
      <c r="L143" s="28"/>
      <c r="M143" s="28"/>
      <c r="N143" s="53"/>
    </row>
    <row r="144" spans="1:14" s="22" customFormat="1" ht="26.25" customHeight="1" x14ac:dyDescent="0.2">
      <c r="A144" s="39"/>
      <c r="B144" s="37"/>
      <c r="C144" s="38"/>
      <c r="D144" s="25"/>
      <c r="E144" s="26"/>
      <c r="F144" s="26"/>
      <c r="G144" s="26"/>
      <c r="H144" s="26"/>
      <c r="I144" s="26"/>
      <c r="J144" s="27"/>
      <c r="K144" s="28"/>
      <c r="L144" s="28"/>
      <c r="M144" s="28"/>
      <c r="N144" s="53"/>
    </row>
    <row r="145" spans="1:14" s="22" customFormat="1" ht="26.25" customHeight="1" x14ac:dyDescent="0.2">
      <c r="A145" s="39"/>
      <c r="B145" s="37"/>
      <c r="C145" s="38"/>
      <c r="D145" s="25"/>
      <c r="E145" s="26"/>
      <c r="F145" s="26"/>
      <c r="G145" s="26"/>
      <c r="H145" s="26"/>
      <c r="I145" s="26"/>
      <c r="J145" s="27"/>
      <c r="K145" s="28"/>
      <c r="L145" s="28"/>
      <c r="M145" s="28"/>
      <c r="N145" s="53"/>
    </row>
    <row r="146" spans="1:14" s="29" customFormat="1" ht="26.25" customHeight="1" x14ac:dyDescent="0.2">
      <c r="A146" s="41"/>
      <c r="B146" s="37"/>
      <c r="C146" s="38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53"/>
    </row>
    <row r="147" spans="1:14" s="29" customFormat="1" ht="26.25" customHeight="1" x14ac:dyDescent="0.2">
      <c r="A147" s="41"/>
      <c r="B147" s="37"/>
      <c r="C147" s="38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53"/>
    </row>
    <row r="148" spans="1:14" s="29" customFormat="1" ht="26.25" customHeight="1" x14ac:dyDescent="0.2">
      <c r="A148" s="41"/>
      <c r="B148" s="37"/>
      <c r="C148" s="38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53"/>
    </row>
    <row r="149" spans="1:14" s="29" customFormat="1" ht="26.25" customHeight="1" x14ac:dyDescent="0.2">
      <c r="A149" s="41"/>
      <c r="B149" s="37"/>
      <c r="C149" s="38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53"/>
    </row>
    <row r="150" spans="1:14" s="29" customFormat="1" ht="26.25" customHeight="1" x14ac:dyDescent="0.2">
      <c r="A150" s="41"/>
      <c r="B150" s="37"/>
      <c r="C150" s="38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53"/>
    </row>
    <row r="151" spans="1:14" s="29" customFormat="1" ht="26.25" customHeight="1" x14ac:dyDescent="0.2">
      <c r="A151" s="41"/>
      <c r="B151" s="37"/>
      <c r="C151" s="38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53"/>
    </row>
    <row r="152" spans="1:14" s="29" customFormat="1" ht="26.25" customHeight="1" x14ac:dyDescent="0.2">
      <c r="A152" s="41"/>
      <c r="B152" s="37"/>
      <c r="C152" s="38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53"/>
    </row>
    <row r="153" spans="1:14" s="29" customFormat="1" ht="26.25" customHeight="1" x14ac:dyDescent="0.2">
      <c r="A153" s="41"/>
      <c r="B153" s="37"/>
      <c r="C153" s="38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53"/>
    </row>
    <row r="154" spans="1:14" s="29" customFormat="1" ht="26.25" customHeight="1" x14ac:dyDescent="0.2">
      <c r="A154" s="41"/>
      <c r="B154" s="37"/>
      <c r="C154" s="38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53"/>
    </row>
    <row r="155" spans="1:14" s="29" customFormat="1" ht="26.25" customHeight="1" x14ac:dyDescent="0.2">
      <c r="A155" s="41"/>
      <c r="B155" s="37"/>
      <c r="C155" s="38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53"/>
    </row>
    <row r="156" spans="1:14" s="29" customFormat="1" ht="26.25" customHeight="1" thickBot="1" x14ac:dyDescent="0.25">
      <c r="A156" s="42"/>
      <c r="B156" s="37"/>
      <c r="C156" s="38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56"/>
    </row>
    <row r="157" spans="1:14" s="29" customFormat="1" ht="26.25" customHeight="1" x14ac:dyDescent="0.2">
      <c r="A157" s="43"/>
      <c r="B157" s="43"/>
      <c r="C157" s="43"/>
      <c r="D157" s="22"/>
      <c r="E157" s="31"/>
      <c r="F157" s="31"/>
      <c r="G157" s="31"/>
      <c r="H157" s="31"/>
      <c r="I157" s="31"/>
      <c r="J157" s="22"/>
      <c r="K157" s="22"/>
      <c r="L157" s="22"/>
      <c r="M157" s="22"/>
      <c r="N157" s="57"/>
    </row>
    <row r="158" spans="1:14" s="29" customFormat="1" ht="26.25" customHeight="1" x14ac:dyDescent="0.2">
      <c r="A158" s="43"/>
      <c r="B158" s="43"/>
      <c r="C158" s="43"/>
      <c r="D158" s="22"/>
      <c r="E158" s="31"/>
      <c r="F158" s="31"/>
      <c r="G158" s="31"/>
      <c r="H158" s="31"/>
      <c r="I158" s="31"/>
      <c r="J158" s="22"/>
      <c r="K158" s="22"/>
      <c r="L158" s="22"/>
      <c r="M158" s="22"/>
      <c r="N158" s="57"/>
    </row>
    <row r="159" spans="1:14" s="29" customFormat="1" ht="26.25" customHeight="1" x14ac:dyDescent="0.2">
      <c r="A159" s="43"/>
      <c r="B159" s="43"/>
      <c r="C159" s="43"/>
      <c r="D159" s="22"/>
      <c r="E159" s="31"/>
      <c r="F159" s="31"/>
      <c r="G159" s="31"/>
      <c r="H159" s="31"/>
      <c r="I159" s="31"/>
      <c r="J159" s="22"/>
      <c r="K159" s="22"/>
      <c r="L159" s="22"/>
      <c r="M159" s="22"/>
      <c r="N159" s="57"/>
    </row>
    <row r="160" spans="1:14" s="29" customFormat="1" ht="26.25" customHeight="1" x14ac:dyDescent="0.2">
      <c r="A160" s="43"/>
      <c r="B160" s="43"/>
      <c r="C160" s="43"/>
      <c r="D160" s="22"/>
      <c r="E160" s="31"/>
      <c r="F160" s="31"/>
      <c r="G160" s="31"/>
      <c r="H160" s="31"/>
      <c r="I160" s="31"/>
      <c r="J160" s="22"/>
      <c r="K160" s="22"/>
      <c r="L160" s="22"/>
      <c r="M160" s="22"/>
      <c r="N160" s="57"/>
    </row>
    <row r="161" spans="1:14" s="29" customFormat="1" ht="26.25" customHeight="1" x14ac:dyDescent="0.2">
      <c r="A161" s="43"/>
      <c r="B161" s="43"/>
      <c r="C161" s="43"/>
      <c r="D161" s="22"/>
      <c r="E161" s="31"/>
      <c r="F161" s="31"/>
      <c r="G161" s="31"/>
      <c r="H161" s="31"/>
      <c r="I161" s="31"/>
      <c r="J161" s="22"/>
      <c r="K161" s="22"/>
      <c r="L161" s="22"/>
      <c r="M161" s="22"/>
      <c r="N161" s="57"/>
    </row>
    <row r="162" spans="1:14" s="29" customFormat="1" ht="26.25" customHeight="1" x14ac:dyDescent="0.2">
      <c r="A162" s="43"/>
      <c r="B162" s="43"/>
      <c r="C162" s="43"/>
      <c r="D162" s="22"/>
      <c r="E162" s="31"/>
      <c r="F162" s="31"/>
      <c r="G162" s="31"/>
      <c r="H162" s="31"/>
      <c r="I162" s="31"/>
      <c r="J162" s="22"/>
      <c r="K162" s="22"/>
      <c r="L162" s="22"/>
      <c r="M162" s="22"/>
      <c r="N162" s="57"/>
    </row>
    <row r="163" spans="1:14" s="29" customFormat="1" ht="26.25" customHeight="1" x14ac:dyDescent="0.2">
      <c r="A163" s="43"/>
      <c r="B163" s="43"/>
      <c r="C163" s="43"/>
      <c r="D163" s="22"/>
      <c r="E163" s="31"/>
      <c r="F163" s="31"/>
      <c r="G163" s="31"/>
      <c r="H163" s="31"/>
      <c r="I163" s="31"/>
      <c r="J163" s="22"/>
      <c r="K163" s="22"/>
      <c r="L163" s="22"/>
      <c r="M163" s="22"/>
      <c r="N163" s="57"/>
    </row>
    <row r="164" spans="1:14" s="29" customFormat="1" ht="26.25" customHeight="1" x14ac:dyDescent="0.2">
      <c r="A164" s="43"/>
      <c r="B164" s="43"/>
      <c r="C164" s="43"/>
      <c r="D164" s="22"/>
      <c r="E164" s="31"/>
      <c r="F164" s="31"/>
      <c r="G164" s="31"/>
      <c r="H164" s="31"/>
      <c r="I164" s="31"/>
      <c r="J164" s="22"/>
      <c r="K164" s="22"/>
      <c r="L164" s="22"/>
      <c r="M164" s="22"/>
      <c r="N164" s="57"/>
    </row>
    <row r="165" spans="1:14" s="29" customFormat="1" ht="26.25" customHeight="1" x14ac:dyDescent="0.2">
      <c r="A165" s="43"/>
      <c r="B165" s="43"/>
      <c r="C165" s="43"/>
      <c r="D165" s="22"/>
      <c r="E165" s="31"/>
      <c r="F165" s="31"/>
      <c r="G165" s="31"/>
      <c r="H165" s="31"/>
      <c r="I165" s="31"/>
      <c r="J165" s="22"/>
      <c r="K165" s="22"/>
      <c r="L165" s="22"/>
      <c r="M165" s="22"/>
      <c r="N165" s="57"/>
    </row>
    <row r="166" spans="1:14" s="29" customFormat="1" ht="26.25" customHeight="1" x14ac:dyDescent="0.2">
      <c r="A166" s="43"/>
      <c r="B166" s="43"/>
      <c r="C166" s="43"/>
      <c r="D166" s="22"/>
      <c r="E166" s="31"/>
      <c r="F166" s="31"/>
      <c r="G166" s="31"/>
      <c r="H166" s="31"/>
      <c r="I166" s="31"/>
      <c r="J166" s="22"/>
      <c r="K166" s="22"/>
      <c r="L166" s="22"/>
      <c r="M166" s="22"/>
      <c r="N166" s="57"/>
    </row>
    <row r="167" spans="1:14" s="29" customFormat="1" ht="26.25" customHeight="1" x14ac:dyDescent="0.2">
      <c r="A167" s="43"/>
      <c r="B167" s="43"/>
      <c r="C167" s="43"/>
      <c r="D167" s="22"/>
      <c r="E167" s="31"/>
      <c r="F167" s="31"/>
      <c r="G167" s="31"/>
      <c r="H167" s="31"/>
      <c r="I167" s="31"/>
      <c r="J167" s="22"/>
      <c r="K167" s="22"/>
      <c r="L167" s="22"/>
      <c r="M167" s="22"/>
      <c r="N167" s="57"/>
    </row>
    <row r="168" spans="1:14" s="29" customFormat="1" ht="26.25" customHeight="1" x14ac:dyDescent="0.2">
      <c r="A168" s="43"/>
      <c r="B168" s="43"/>
      <c r="C168" s="43"/>
      <c r="D168" s="22"/>
      <c r="E168" s="31"/>
      <c r="F168" s="31"/>
      <c r="G168" s="31"/>
      <c r="H168" s="31"/>
      <c r="I168" s="31"/>
      <c r="J168" s="22"/>
      <c r="K168" s="22"/>
      <c r="L168" s="22"/>
      <c r="M168" s="22"/>
      <c r="N168" s="57"/>
    </row>
    <row r="169" spans="1:14" s="29" customFormat="1" ht="26.25" customHeight="1" x14ac:dyDescent="0.2">
      <c r="A169" s="43"/>
      <c r="B169" s="43"/>
      <c r="C169" s="43"/>
      <c r="D169" s="22"/>
      <c r="E169" s="31"/>
      <c r="F169" s="31"/>
      <c r="G169" s="31"/>
      <c r="H169" s="31"/>
      <c r="I169" s="31"/>
      <c r="J169" s="22"/>
      <c r="K169" s="22"/>
      <c r="L169" s="22"/>
      <c r="M169" s="22"/>
      <c r="N169" s="57"/>
    </row>
    <row r="170" spans="1:14" s="29" customFormat="1" ht="26.25" customHeight="1" x14ac:dyDescent="0.2">
      <c r="A170" s="43"/>
      <c r="B170" s="43"/>
      <c r="C170" s="43"/>
      <c r="D170" s="22"/>
      <c r="E170" s="31"/>
      <c r="F170" s="31"/>
      <c r="G170" s="31"/>
      <c r="H170" s="31"/>
      <c r="I170" s="31"/>
      <c r="J170" s="22"/>
      <c r="K170" s="22"/>
      <c r="L170" s="22"/>
      <c r="M170" s="22"/>
      <c r="N170" s="57"/>
    </row>
    <row r="171" spans="1:14" s="29" customFormat="1" ht="26.25" customHeight="1" x14ac:dyDescent="0.2">
      <c r="A171" s="43"/>
      <c r="B171" s="43"/>
      <c r="C171" s="43"/>
      <c r="D171" s="22"/>
      <c r="E171" s="31"/>
      <c r="F171" s="31"/>
      <c r="G171" s="31"/>
      <c r="H171" s="31"/>
      <c r="I171" s="31"/>
      <c r="J171" s="22"/>
      <c r="K171" s="22"/>
      <c r="L171" s="22"/>
      <c r="M171" s="22"/>
      <c r="N171" s="57"/>
    </row>
    <row r="172" spans="1:14" s="29" customFormat="1" ht="26.25" customHeight="1" x14ac:dyDescent="0.2">
      <c r="A172" s="43"/>
      <c r="B172" s="43"/>
      <c r="C172" s="43"/>
      <c r="D172" s="22"/>
      <c r="E172" s="31"/>
      <c r="F172" s="31"/>
      <c r="G172" s="31"/>
      <c r="H172" s="31"/>
      <c r="I172" s="31"/>
      <c r="J172" s="22"/>
      <c r="K172" s="22"/>
      <c r="L172" s="22"/>
      <c r="M172" s="22"/>
      <c r="N172" s="57"/>
    </row>
    <row r="173" spans="1:14" s="29" customFormat="1" ht="26.25" customHeight="1" x14ac:dyDescent="0.2">
      <c r="A173" s="43"/>
      <c r="B173" s="43"/>
      <c r="C173" s="43"/>
      <c r="D173" s="22"/>
      <c r="E173" s="31"/>
      <c r="F173" s="31"/>
      <c r="G173" s="31"/>
      <c r="H173" s="31"/>
      <c r="I173" s="31"/>
      <c r="J173" s="22"/>
      <c r="K173" s="22"/>
      <c r="L173" s="22"/>
      <c r="M173" s="22"/>
      <c r="N173" s="57"/>
    </row>
    <row r="174" spans="1:14" s="29" customFormat="1" ht="26.25" customHeight="1" x14ac:dyDescent="0.2">
      <c r="A174" s="43"/>
      <c r="B174" s="43"/>
      <c r="C174" s="43"/>
      <c r="D174" s="22"/>
      <c r="E174" s="31"/>
      <c r="F174" s="31"/>
      <c r="G174" s="31"/>
      <c r="H174" s="31"/>
      <c r="I174" s="31"/>
      <c r="J174" s="22"/>
      <c r="K174" s="22"/>
      <c r="L174" s="22"/>
      <c r="M174" s="22"/>
      <c r="N174" s="57"/>
    </row>
    <row r="175" spans="1:14" s="29" customFormat="1" ht="26.25" customHeight="1" x14ac:dyDescent="0.2">
      <c r="A175" s="43"/>
      <c r="B175" s="43"/>
      <c r="C175" s="43"/>
      <c r="D175" s="22"/>
      <c r="E175" s="31"/>
      <c r="F175" s="31"/>
      <c r="G175" s="31"/>
      <c r="H175" s="31"/>
      <c r="I175" s="31"/>
      <c r="J175" s="22"/>
      <c r="K175" s="22"/>
      <c r="L175" s="22"/>
      <c r="M175" s="22"/>
      <c r="N175" s="57"/>
    </row>
    <row r="176" spans="1:14" s="29" customFormat="1" ht="26.25" customHeight="1" x14ac:dyDescent="0.2">
      <c r="A176" s="43"/>
      <c r="B176" s="43"/>
      <c r="C176" s="43"/>
      <c r="D176" s="22"/>
      <c r="E176" s="31"/>
      <c r="F176" s="31"/>
      <c r="G176" s="31"/>
      <c r="H176" s="31"/>
      <c r="I176" s="31"/>
      <c r="J176" s="22"/>
      <c r="K176" s="22"/>
      <c r="L176" s="22"/>
      <c r="M176" s="22"/>
      <c r="N176" s="57"/>
    </row>
    <row r="177" spans="1:14" s="29" customFormat="1" ht="26.25" customHeight="1" x14ac:dyDescent="0.2">
      <c r="A177" s="43"/>
      <c r="B177" s="43"/>
      <c r="C177" s="43"/>
      <c r="D177" s="22"/>
      <c r="E177" s="31"/>
      <c r="F177" s="31"/>
      <c r="G177" s="31"/>
      <c r="H177" s="31"/>
      <c r="I177" s="31"/>
      <c r="J177" s="22"/>
      <c r="K177" s="22"/>
      <c r="L177" s="22"/>
      <c r="M177" s="22"/>
      <c r="N177" s="57"/>
    </row>
    <row r="178" spans="1:14" s="29" customFormat="1" ht="26.25" customHeight="1" x14ac:dyDescent="0.2">
      <c r="A178" s="43"/>
      <c r="B178" s="43"/>
      <c r="C178" s="43"/>
      <c r="D178" s="22"/>
      <c r="E178" s="31"/>
      <c r="F178" s="31"/>
      <c r="G178" s="31"/>
      <c r="H178" s="31"/>
      <c r="I178" s="31"/>
      <c r="J178" s="22"/>
      <c r="K178" s="22"/>
      <c r="L178" s="22"/>
      <c r="M178" s="22"/>
      <c r="N178" s="57"/>
    </row>
    <row r="179" spans="1:14" s="29" customFormat="1" ht="26.25" customHeight="1" x14ac:dyDescent="0.2">
      <c r="A179" s="43"/>
      <c r="B179" s="43"/>
      <c r="C179" s="43"/>
      <c r="D179" s="22"/>
      <c r="E179" s="31"/>
      <c r="F179" s="31"/>
      <c r="G179" s="31"/>
      <c r="H179" s="31"/>
      <c r="I179" s="31"/>
      <c r="J179" s="22"/>
      <c r="K179" s="22"/>
      <c r="L179" s="22"/>
      <c r="M179" s="22"/>
      <c r="N179" s="57"/>
    </row>
    <row r="180" spans="1:14" s="29" customFormat="1" ht="26.25" customHeight="1" x14ac:dyDescent="0.2">
      <c r="A180" s="43"/>
      <c r="B180" s="43"/>
      <c r="C180" s="43"/>
      <c r="D180" s="22"/>
      <c r="E180" s="31"/>
      <c r="F180" s="31"/>
      <c r="G180" s="31"/>
      <c r="H180" s="31"/>
      <c r="I180" s="31"/>
      <c r="J180" s="22"/>
      <c r="K180" s="22"/>
      <c r="L180" s="22"/>
      <c r="M180" s="22"/>
      <c r="N180" s="57"/>
    </row>
    <row r="181" spans="1:14" s="29" customFormat="1" ht="26.25" customHeight="1" x14ac:dyDescent="0.2">
      <c r="A181" s="43"/>
      <c r="B181" s="43"/>
      <c r="C181" s="43"/>
      <c r="D181" s="22"/>
      <c r="E181" s="31"/>
      <c r="F181" s="31"/>
      <c r="G181" s="31"/>
      <c r="H181" s="31"/>
      <c r="I181" s="31"/>
      <c r="J181" s="22"/>
      <c r="K181" s="22"/>
      <c r="L181" s="22"/>
      <c r="M181" s="22"/>
      <c r="N181" s="57"/>
    </row>
    <row r="182" spans="1:14" s="29" customFormat="1" ht="26.25" customHeight="1" x14ac:dyDescent="0.2">
      <c r="A182" s="43"/>
      <c r="B182" s="43"/>
      <c r="C182" s="43"/>
      <c r="D182" s="22"/>
      <c r="E182" s="31"/>
      <c r="F182" s="31"/>
      <c r="G182" s="31"/>
      <c r="H182" s="31"/>
      <c r="I182" s="31"/>
      <c r="J182" s="22"/>
      <c r="K182" s="22"/>
      <c r="L182" s="22"/>
      <c r="M182" s="22"/>
      <c r="N182" s="57"/>
    </row>
    <row r="183" spans="1:14" s="29" customFormat="1" ht="26.25" customHeight="1" x14ac:dyDescent="0.2">
      <c r="A183" s="43"/>
      <c r="B183" s="43"/>
      <c r="C183" s="43"/>
      <c r="D183" s="22"/>
      <c r="E183" s="31"/>
      <c r="F183" s="31"/>
      <c r="G183" s="31"/>
      <c r="H183" s="31"/>
      <c r="I183" s="31"/>
      <c r="J183" s="22"/>
      <c r="K183" s="22"/>
      <c r="L183" s="22"/>
      <c r="M183" s="22"/>
      <c r="N183" s="57"/>
    </row>
    <row r="184" spans="1:14" s="29" customFormat="1" ht="26.25" customHeight="1" x14ac:dyDescent="0.2">
      <c r="A184" s="43"/>
      <c r="B184" s="43"/>
      <c r="C184" s="43"/>
      <c r="D184" s="22"/>
      <c r="E184" s="31"/>
      <c r="F184" s="31"/>
      <c r="G184" s="31"/>
      <c r="H184" s="31"/>
      <c r="I184" s="31"/>
      <c r="J184" s="22"/>
      <c r="K184" s="22"/>
      <c r="L184" s="22"/>
      <c r="M184" s="22"/>
      <c r="N184" s="57"/>
    </row>
    <row r="185" spans="1:14" s="29" customFormat="1" ht="26.25" customHeight="1" x14ac:dyDescent="0.2">
      <c r="A185" s="43"/>
      <c r="B185" s="43"/>
      <c r="C185" s="43"/>
      <c r="D185" s="22"/>
      <c r="E185" s="31"/>
      <c r="F185" s="31"/>
      <c r="G185" s="31"/>
      <c r="H185" s="31"/>
      <c r="I185" s="31"/>
      <c r="J185" s="22"/>
      <c r="K185" s="22"/>
      <c r="L185" s="22"/>
      <c r="M185" s="22"/>
      <c r="N185" s="57"/>
    </row>
    <row r="186" spans="1:14" s="29" customFormat="1" ht="26.25" customHeight="1" x14ac:dyDescent="0.2">
      <c r="A186" s="43"/>
      <c r="B186" s="43"/>
      <c r="C186" s="43"/>
      <c r="D186" s="22"/>
      <c r="E186" s="31"/>
      <c r="F186" s="31"/>
      <c r="G186" s="31"/>
      <c r="H186" s="31"/>
      <c r="I186" s="31"/>
      <c r="J186" s="22"/>
      <c r="K186" s="22"/>
      <c r="L186" s="22"/>
      <c r="M186" s="22"/>
      <c r="N186" s="57"/>
    </row>
    <row r="187" spans="1:14" s="29" customFormat="1" ht="26.25" customHeight="1" x14ac:dyDescent="0.2">
      <c r="A187" s="43"/>
      <c r="B187" s="43"/>
      <c r="C187" s="43"/>
      <c r="D187" s="22"/>
      <c r="E187" s="31"/>
      <c r="F187" s="31"/>
      <c r="G187" s="31"/>
      <c r="H187" s="31"/>
      <c r="I187" s="31"/>
      <c r="J187" s="22"/>
      <c r="K187" s="22"/>
      <c r="L187" s="22"/>
      <c r="M187" s="22"/>
      <c r="N187" s="57"/>
    </row>
    <row r="188" spans="1:14" s="29" customFormat="1" ht="26.25" customHeight="1" x14ac:dyDescent="0.2">
      <c r="A188" s="43"/>
      <c r="B188" s="43"/>
      <c r="C188" s="43"/>
      <c r="D188" s="22"/>
      <c r="E188" s="31"/>
      <c r="F188" s="31"/>
      <c r="G188" s="31"/>
      <c r="H188" s="31"/>
      <c r="I188" s="31"/>
      <c r="J188" s="22"/>
      <c r="K188" s="22"/>
      <c r="L188" s="22"/>
      <c r="M188" s="22"/>
      <c r="N188" s="57"/>
    </row>
    <row r="189" spans="1:14" s="29" customFormat="1" ht="26.25" customHeight="1" x14ac:dyDescent="0.2">
      <c r="A189" s="43"/>
      <c r="B189" s="43"/>
      <c r="C189" s="43"/>
      <c r="D189" s="22"/>
      <c r="E189" s="31"/>
      <c r="F189" s="31"/>
      <c r="G189" s="31"/>
      <c r="H189" s="31"/>
      <c r="I189" s="31"/>
      <c r="J189" s="22"/>
      <c r="K189" s="22"/>
      <c r="L189" s="22"/>
      <c r="M189" s="22"/>
      <c r="N189" s="57"/>
    </row>
    <row r="190" spans="1:14" s="29" customFormat="1" ht="26.25" customHeight="1" x14ac:dyDescent="0.2">
      <c r="A190" s="43"/>
      <c r="B190" s="43"/>
      <c r="C190" s="43"/>
      <c r="D190" s="22"/>
      <c r="E190" s="31"/>
      <c r="F190" s="31"/>
      <c r="G190" s="31"/>
      <c r="H190" s="31"/>
      <c r="I190" s="31"/>
      <c r="J190" s="22"/>
      <c r="K190" s="22"/>
      <c r="L190" s="22"/>
      <c r="M190" s="22"/>
      <c r="N190" s="57"/>
    </row>
    <row r="191" spans="1:14" s="29" customFormat="1" ht="26.25" customHeight="1" x14ac:dyDescent="0.2">
      <c r="A191" s="43"/>
      <c r="B191" s="43"/>
      <c r="C191" s="43"/>
      <c r="D191" s="22"/>
      <c r="E191" s="31"/>
      <c r="F191" s="31"/>
      <c r="G191" s="31"/>
      <c r="H191" s="31"/>
      <c r="I191" s="31"/>
      <c r="J191" s="22"/>
      <c r="K191" s="22"/>
      <c r="L191" s="22"/>
      <c r="M191" s="22"/>
      <c r="N191" s="57"/>
    </row>
    <row r="192" spans="1:14" s="29" customFormat="1" ht="26.25" customHeight="1" x14ac:dyDescent="0.2">
      <c r="A192" s="43"/>
      <c r="B192" s="43"/>
      <c r="C192" s="43"/>
      <c r="D192" s="22"/>
      <c r="E192" s="31"/>
      <c r="F192" s="31"/>
      <c r="G192" s="31"/>
      <c r="H192" s="31"/>
      <c r="I192" s="31"/>
      <c r="J192" s="22"/>
      <c r="K192" s="22"/>
      <c r="L192" s="22"/>
      <c r="M192" s="22"/>
      <c r="N192" s="57"/>
    </row>
    <row r="193" spans="1:14" s="29" customFormat="1" ht="26.25" customHeight="1" x14ac:dyDescent="0.2">
      <c r="A193" s="43"/>
      <c r="B193" s="43"/>
      <c r="C193" s="43"/>
      <c r="D193" s="22"/>
      <c r="E193" s="31"/>
      <c r="F193" s="31"/>
      <c r="G193" s="31"/>
      <c r="H193" s="31"/>
      <c r="I193" s="31"/>
      <c r="J193" s="22"/>
      <c r="K193" s="22"/>
      <c r="L193" s="22"/>
      <c r="M193" s="22"/>
      <c r="N193" s="57"/>
    </row>
    <row r="194" spans="1:14" s="29" customFormat="1" ht="26.25" customHeight="1" x14ac:dyDescent="0.2">
      <c r="A194" s="43"/>
      <c r="B194" s="43"/>
      <c r="C194" s="43"/>
      <c r="D194" s="22"/>
      <c r="E194" s="31"/>
      <c r="F194" s="31"/>
      <c r="G194" s="31"/>
      <c r="H194" s="31"/>
      <c r="I194" s="31"/>
      <c r="J194" s="22"/>
      <c r="K194" s="22"/>
      <c r="L194" s="22"/>
      <c r="M194" s="22"/>
      <c r="N194" s="57"/>
    </row>
    <row r="195" spans="1:14" s="29" customFormat="1" ht="26.25" customHeight="1" x14ac:dyDescent="0.2">
      <c r="A195" s="43"/>
      <c r="B195" s="43"/>
      <c r="C195" s="43"/>
      <c r="D195" s="22"/>
      <c r="E195" s="31"/>
      <c r="F195" s="31"/>
      <c r="G195" s="31"/>
      <c r="H195" s="31"/>
      <c r="I195" s="31"/>
      <c r="J195" s="22"/>
      <c r="K195" s="22"/>
      <c r="L195" s="22"/>
      <c r="M195" s="22"/>
      <c r="N195" s="57"/>
    </row>
    <row r="196" spans="1:14" s="29" customFormat="1" ht="26.25" customHeight="1" x14ac:dyDescent="0.2">
      <c r="A196" s="43"/>
      <c r="B196" s="43"/>
      <c r="C196" s="43"/>
      <c r="D196" s="22"/>
      <c r="E196" s="31"/>
      <c r="F196" s="31"/>
      <c r="G196" s="31"/>
      <c r="H196" s="31"/>
      <c r="I196" s="31"/>
      <c r="J196" s="22"/>
      <c r="K196" s="22"/>
      <c r="L196" s="22"/>
      <c r="M196" s="22"/>
      <c r="N196" s="57"/>
    </row>
    <row r="197" spans="1:14" s="29" customFormat="1" x14ac:dyDescent="0.2">
      <c r="A197" s="43"/>
      <c r="B197" s="43"/>
      <c r="C197" s="43"/>
      <c r="D197" s="22"/>
      <c r="E197" s="31"/>
      <c r="F197" s="31"/>
      <c r="G197" s="31"/>
      <c r="H197" s="31"/>
      <c r="I197" s="31"/>
      <c r="J197" s="22"/>
      <c r="K197" s="22"/>
      <c r="L197" s="22"/>
      <c r="M197" s="22"/>
      <c r="N197" s="57"/>
    </row>
    <row r="198" spans="1:14" s="29" customFormat="1" x14ac:dyDescent="0.2">
      <c r="A198" s="43"/>
      <c r="B198" s="43"/>
      <c r="C198" s="43"/>
      <c r="D198" s="22"/>
      <c r="E198" s="31"/>
      <c r="F198" s="31"/>
      <c r="G198" s="31"/>
      <c r="H198" s="31"/>
      <c r="I198" s="31"/>
      <c r="J198" s="22"/>
      <c r="K198" s="22"/>
      <c r="L198" s="22"/>
      <c r="M198" s="22"/>
      <c r="N198" s="57"/>
    </row>
    <row r="199" spans="1:14" s="29" customFormat="1" x14ac:dyDescent="0.2">
      <c r="A199" s="43"/>
      <c r="B199" s="43"/>
      <c r="C199" s="43"/>
      <c r="D199" s="22"/>
      <c r="E199" s="31"/>
      <c r="F199" s="31"/>
      <c r="G199" s="31"/>
      <c r="H199" s="31"/>
      <c r="I199" s="31"/>
      <c r="J199" s="22"/>
      <c r="K199" s="22"/>
      <c r="L199" s="22"/>
      <c r="M199" s="22"/>
      <c r="N199" s="57"/>
    </row>
    <row r="200" spans="1:14" s="29" customFormat="1" x14ac:dyDescent="0.2">
      <c r="A200" s="43"/>
      <c r="B200" s="43"/>
      <c r="C200" s="43"/>
      <c r="D200" s="22"/>
      <c r="E200" s="31"/>
      <c r="F200" s="31"/>
      <c r="G200" s="31"/>
      <c r="H200" s="31"/>
      <c r="I200" s="31"/>
      <c r="J200" s="22"/>
      <c r="K200" s="22"/>
      <c r="L200" s="22"/>
      <c r="M200" s="22"/>
      <c r="N200" s="57"/>
    </row>
    <row r="201" spans="1:14" s="29" customFormat="1" x14ac:dyDescent="0.2">
      <c r="A201" s="43"/>
      <c r="B201" s="43"/>
      <c r="C201" s="43"/>
      <c r="D201" s="22"/>
      <c r="E201" s="31"/>
      <c r="F201" s="31"/>
      <c r="G201" s="31"/>
      <c r="H201" s="31"/>
      <c r="I201" s="31"/>
      <c r="J201" s="22"/>
      <c r="K201" s="22"/>
      <c r="L201" s="22"/>
      <c r="M201" s="22"/>
      <c r="N201" s="57"/>
    </row>
    <row r="202" spans="1:14" s="29" customFormat="1" x14ac:dyDescent="0.2">
      <c r="A202" s="43"/>
      <c r="B202" s="43"/>
      <c r="C202" s="43"/>
      <c r="D202" s="22"/>
      <c r="E202" s="31"/>
      <c r="F202" s="31"/>
      <c r="G202" s="31"/>
      <c r="H202" s="31"/>
      <c r="I202" s="31"/>
      <c r="J202" s="22"/>
      <c r="K202" s="22"/>
      <c r="L202" s="22"/>
      <c r="M202" s="22"/>
      <c r="N202" s="57"/>
    </row>
    <row r="203" spans="1:14" s="29" customFormat="1" x14ac:dyDescent="0.2">
      <c r="A203" s="43"/>
      <c r="B203" s="43"/>
      <c r="C203" s="43"/>
      <c r="D203" s="22"/>
      <c r="E203" s="31"/>
      <c r="F203" s="31"/>
      <c r="G203" s="31"/>
      <c r="H203" s="31"/>
      <c r="I203" s="31"/>
      <c r="J203" s="22"/>
      <c r="K203" s="22"/>
      <c r="L203" s="22"/>
      <c r="M203" s="22"/>
      <c r="N203" s="57"/>
    </row>
    <row r="204" spans="1:14" s="29" customFormat="1" x14ac:dyDescent="0.2">
      <c r="A204" s="43"/>
      <c r="B204" s="43"/>
      <c r="C204" s="43"/>
      <c r="D204" s="22"/>
      <c r="E204" s="31"/>
      <c r="F204" s="31"/>
      <c r="G204" s="31"/>
      <c r="H204" s="31"/>
      <c r="I204" s="31"/>
      <c r="J204" s="22"/>
      <c r="K204" s="22"/>
      <c r="L204" s="22"/>
      <c r="M204" s="22"/>
      <c r="N204" s="57"/>
    </row>
    <row r="205" spans="1:14" s="29" customFormat="1" x14ac:dyDescent="0.2">
      <c r="A205" s="43"/>
      <c r="B205" s="43"/>
      <c r="C205" s="43"/>
      <c r="D205" s="22"/>
      <c r="E205" s="31"/>
      <c r="F205" s="31"/>
      <c r="G205" s="31"/>
      <c r="H205" s="31"/>
      <c r="I205" s="31"/>
      <c r="J205" s="22"/>
      <c r="K205" s="22"/>
      <c r="L205" s="22"/>
      <c r="M205" s="22"/>
      <c r="N205" s="57"/>
    </row>
    <row r="206" spans="1:14" s="29" customFormat="1" x14ac:dyDescent="0.2">
      <c r="A206" s="43"/>
      <c r="B206" s="43"/>
      <c r="C206" s="43"/>
      <c r="D206" s="22"/>
      <c r="E206" s="31"/>
      <c r="F206" s="31"/>
      <c r="G206" s="31"/>
      <c r="H206" s="31"/>
      <c r="I206" s="31"/>
      <c r="J206" s="22"/>
      <c r="K206" s="22"/>
      <c r="L206" s="22"/>
      <c r="M206" s="22"/>
      <c r="N206" s="57"/>
    </row>
    <row r="207" spans="1:14" s="29" customFormat="1" x14ac:dyDescent="0.2">
      <c r="A207" s="43"/>
      <c r="B207" s="43"/>
      <c r="C207" s="43"/>
      <c r="D207" s="22"/>
      <c r="E207" s="31"/>
      <c r="F207" s="31"/>
      <c r="G207" s="31"/>
      <c r="H207" s="31"/>
      <c r="I207" s="31"/>
      <c r="J207" s="22"/>
      <c r="K207" s="22"/>
      <c r="L207" s="22"/>
      <c r="M207" s="22"/>
      <c r="N207" s="57"/>
    </row>
    <row r="208" spans="1:14" s="29" customFormat="1" x14ac:dyDescent="0.2">
      <c r="A208" s="43"/>
      <c r="B208" s="43"/>
      <c r="C208" s="43"/>
      <c r="D208" s="22"/>
      <c r="E208" s="31"/>
      <c r="F208" s="31"/>
      <c r="G208" s="31"/>
      <c r="H208" s="31"/>
      <c r="I208" s="31"/>
      <c r="J208" s="22"/>
      <c r="K208" s="22"/>
      <c r="L208" s="22"/>
      <c r="M208" s="22"/>
      <c r="N208" s="57"/>
    </row>
    <row r="209" spans="1:14" s="29" customFormat="1" x14ac:dyDescent="0.2">
      <c r="A209" s="43"/>
      <c r="B209" s="43"/>
      <c r="C209" s="43"/>
      <c r="D209" s="22"/>
      <c r="E209" s="31"/>
      <c r="F209" s="31"/>
      <c r="G209" s="31"/>
      <c r="H209" s="31"/>
      <c r="I209" s="31"/>
      <c r="J209" s="22"/>
      <c r="K209" s="22"/>
      <c r="L209" s="22"/>
      <c r="M209" s="22"/>
      <c r="N209" s="57"/>
    </row>
    <row r="210" spans="1:14" s="29" customFormat="1" x14ac:dyDescent="0.2">
      <c r="A210" s="43"/>
      <c r="B210" s="43"/>
      <c r="C210" s="43"/>
      <c r="D210" s="22"/>
      <c r="E210" s="31"/>
      <c r="F210" s="31"/>
      <c r="G210" s="31"/>
      <c r="H210" s="31"/>
      <c r="I210" s="31"/>
      <c r="J210" s="22"/>
      <c r="K210" s="22"/>
      <c r="L210" s="22"/>
      <c r="M210" s="22"/>
      <c r="N210" s="57"/>
    </row>
    <row r="211" spans="1:14" s="29" customFormat="1" x14ac:dyDescent="0.2">
      <c r="A211" s="43"/>
      <c r="B211" s="43"/>
      <c r="C211" s="43"/>
      <c r="D211" s="22"/>
      <c r="E211" s="31"/>
      <c r="F211" s="31"/>
      <c r="G211" s="31"/>
      <c r="H211" s="31"/>
      <c r="I211" s="31"/>
      <c r="J211" s="22"/>
      <c r="K211" s="22"/>
      <c r="L211" s="22"/>
      <c r="M211" s="22"/>
      <c r="N211" s="57"/>
    </row>
    <row r="212" spans="1:14" s="29" customFormat="1" x14ac:dyDescent="0.2">
      <c r="A212" s="43"/>
      <c r="B212" s="43"/>
      <c r="C212" s="43"/>
      <c r="D212" s="22"/>
      <c r="E212" s="31"/>
      <c r="F212" s="31"/>
      <c r="G212" s="31"/>
      <c r="H212" s="31"/>
      <c r="I212" s="31"/>
      <c r="J212" s="22"/>
      <c r="K212" s="22"/>
      <c r="L212" s="22"/>
      <c r="M212" s="22"/>
      <c r="N212" s="57"/>
    </row>
    <row r="213" spans="1:14" s="29" customFormat="1" x14ac:dyDescent="0.2">
      <c r="A213" s="43"/>
      <c r="B213" s="43"/>
      <c r="C213" s="43"/>
      <c r="D213" s="22"/>
      <c r="E213" s="31"/>
      <c r="F213" s="31"/>
      <c r="G213" s="31"/>
      <c r="H213" s="31"/>
      <c r="I213" s="31"/>
      <c r="J213" s="22"/>
      <c r="K213" s="22"/>
      <c r="L213" s="22"/>
      <c r="M213" s="22"/>
      <c r="N213" s="57"/>
    </row>
    <row r="214" spans="1:14" s="29" customFormat="1" x14ac:dyDescent="0.2">
      <c r="A214" s="43"/>
      <c r="B214" s="43"/>
      <c r="C214" s="43"/>
      <c r="D214" s="22"/>
      <c r="E214" s="31"/>
      <c r="F214" s="31"/>
      <c r="G214" s="31"/>
      <c r="H214" s="31"/>
      <c r="I214" s="31"/>
      <c r="J214" s="22"/>
      <c r="K214" s="22"/>
      <c r="L214" s="22"/>
      <c r="M214" s="22"/>
      <c r="N214" s="57"/>
    </row>
    <row r="215" spans="1:14" s="29" customFormat="1" x14ac:dyDescent="0.2">
      <c r="A215" s="43"/>
      <c r="B215" s="43"/>
      <c r="C215" s="43"/>
      <c r="D215" s="22"/>
      <c r="E215" s="31"/>
      <c r="F215" s="31"/>
      <c r="G215" s="31"/>
      <c r="H215" s="31"/>
      <c r="I215" s="31"/>
      <c r="J215" s="22"/>
      <c r="K215" s="22"/>
      <c r="L215" s="22"/>
      <c r="M215" s="22"/>
      <c r="N215" s="57"/>
    </row>
    <row r="216" spans="1:14" s="29" customFormat="1" x14ac:dyDescent="0.2">
      <c r="A216" s="43"/>
      <c r="B216" s="43"/>
      <c r="C216" s="43"/>
      <c r="D216" s="22"/>
      <c r="E216" s="31"/>
      <c r="F216" s="31"/>
      <c r="G216" s="31"/>
      <c r="H216" s="31"/>
      <c r="I216" s="31"/>
      <c r="J216" s="22"/>
      <c r="K216" s="22"/>
      <c r="L216" s="22"/>
      <c r="M216" s="22"/>
      <c r="N216" s="57"/>
    </row>
    <row r="217" spans="1:14" s="29" customFormat="1" x14ac:dyDescent="0.2">
      <c r="A217" s="43"/>
      <c r="B217" s="43"/>
      <c r="C217" s="43"/>
      <c r="D217" s="22"/>
      <c r="E217" s="31"/>
      <c r="F217" s="31"/>
      <c r="G217" s="31"/>
      <c r="H217" s="31"/>
      <c r="I217" s="31"/>
      <c r="J217" s="22"/>
      <c r="K217" s="22"/>
      <c r="L217" s="22"/>
      <c r="M217" s="22"/>
      <c r="N217" s="57"/>
    </row>
    <row r="218" spans="1:14" s="29" customFormat="1" x14ac:dyDescent="0.2">
      <c r="A218" s="43"/>
      <c r="B218" s="43"/>
      <c r="C218" s="43"/>
      <c r="D218" s="22"/>
      <c r="E218" s="31"/>
      <c r="F218" s="31"/>
      <c r="G218" s="31"/>
      <c r="H218" s="31"/>
      <c r="I218" s="31"/>
      <c r="J218" s="22"/>
      <c r="K218" s="22"/>
      <c r="L218" s="22"/>
      <c r="M218" s="22"/>
      <c r="N218" s="57"/>
    </row>
    <row r="219" spans="1:14" s="29" customFormat="1" x14ac:dyDescent="0.2">
      <c r="A219" s="43"/>
      <c r="B219" s="43"/>
      <c r="C219" s="43"/>
      <c r="D219" s="22"/>
      <c r="E219" s="31"/>
      <c r="F219" s="31"/>
      <c r="G219" s="31"/>
      <c r="H219" s="31"/>
      <c r="I219" s="31"/>
      <c r="J219" s="22"/>
      <c r="K219" s="22"/>
      <c r="L219" s="22"/>
      <c r="M219" s="22"/>
      <c r="N219" s="57"/>
    </row>
    <row r="220" spans="1:14" s="29" customFormat="1" x14ac:dyDescent="0.2">
      <c r="A220" s="43"/>
      <c r="B220" s="43"/>
      <c r="C220" s="43"/>
      <c r="D220" s="22"/>
      <c r="E220" s="31"/>
      <c r="F220" s="31"/>
      <c r="G220" s="31"/>
      <c r="H220" s="31"/>
      <c r="I220" s="31"/>
      <c r="J220" s="22"/>
      <c r="K220" s="22"/>
      <c r="L220" s="22"/>
      <c r="M220" s="22"/>
      <c r="N220" s="57"/>
    </row>
    <row r="221" spans="1:14" s="29" customFormat="1" x14ac:dyDescent="0.2">
      <c r="A221" s="43"/>
      <c r="B221" s="43"/>
      <c r="C221" s="43"/>
      <c r="D221" s="22"/>
      <c r="E221" s="31"/>
      <c r="F221" s="31"/>
      <c r="G221" s="31"/>
      <c r="H221" s="31"/>
      <c r="I221" s="31"/>
      <c r="J221" s="22"/>
      <c r="K221" s="22"/>
      <c r="L221" s="22"/>
      <c r="M221" s="22"/>
      <c r="N221" s="57"/>
    </row>
    <row r="222" spans="1:14" s="29" customFormat="1" x14ac:dyDescent="0.2">
      <c r="A222" s="43"/>
      <c r="B222" s="43"/>
      <c r="C222" s="43"/>
      <c r="D222" s="22"/>
      <c r="E222" s="31"/>
      <c r="F222" s="31"/>
      <c r="G222" s="31"/>
      <c r="H222" s="31"/>
      <c r="I222" s="31"/>
      <c r="J222" s="22"/>
      <c r="K222" s="22"/>
      <c r="L222" s="22"/>
      <c r="M222" s="22"/>
      <c r="N222" s="57"/>
    </row>
    <row r="223" spans="1:14" s="29" customFormat="1" x14ac:dyDescent="0.2">
      <c r="A223" s="43"/>
      <c r="B223" s="43"/>
      <c r="C223" s="43"/>
      <c r="D223" s="22"/>
      <c r="E223" s="31"/>
      <c r="F223" s="31"/>
      <c r="G223" s="31"/>
      <c r="H223" s="31"/>
      <c r="I223" s="31"/>
      <c r="J223" s="22"/>
      <c r="K223" s="22"/>
      <c r="L223" s="22"/>
      <c r="M223" s="22"/>
      <c r="N223" s="57"/>
    </row>
    <row r="224" spans="1:14" x14ac:dyDescent="0.2">
      <c r="A224" s="43"/>
      <c r="B224" s="43"/>
      <c r="C224" s="43"/>
      <c r="N224" s="57"/>
    </row>
    <row r="225" spans="1:14" x14ac:dyDescent="0.2">
      <c r="A225" s="43"/>
      <c r="B225" s="43"/>
      <c r="C225" s="43"/>
      <c r="N225" s="57"/>
    </row>
    <row r="226" spans="1:14" x14ac:dyDescent="0.2">
      <c r="A226" s="43"/>
      <c r="B226" s="43"/>
      <c r="C226" s="43"/>
      <c r="N226" s="57"/>
    </row>
    <row r="227" spans="1:14" x14ac:dyDescent="0.2">
      <c r="A227" s="43"/>
      <c r="B227" s="43"/>
      <c r="C227" s="43"/>
      <c r="N227" s="57"/>
    </row>
    <row r="228" spans="1:14" x14ac:dyDescent="0.2">
      <c r="A228" s="43"/>
      <c r="B228" s="43"/>
      <c r="C228" s="43"/>
      <c r="N228" s="57"/>
    </row>
    <row r="229" spans="1:14" x14ac:dyDescent="0.2">
      <c r="A229" s="43"/>
      <c r="B229" s="43"/>
      <c r="C229" s="43"/>
      <c r="N229" s="57"/>
    </row>
    <row r="230" spans="1:14" x14ac:dyDescent="0.2">
      <c r="A230" s="43"/>
      <c r="B230" s="43"/>
      <c r="C230" s="43"/>
      <c r="N230" s="57"/>
    </row>
    <row r="231" spans="1:14" x14ac:dyDescent="0.2">
      <c r="A231" s="43"/>
      <c r="B231" s="43"/>
      <c r="C231" s="43"/>
      <c r="N231" s="57"/>
    </row>
    <row r="232" spans="1:14" x14ac:dyDescent="0.2">
      <c r="A232" s="43"/>
      <c r="B232" s="43"/>
      <c r="C232" s="43"/>
      <c r="N232" s="35"/>
    </row>
    <row r="233" spans="1:14" x14ac:dyDescent="0.2">
      <c r="A233" s="43"/>
      <c r="B233" s="43"/>
      <c r="C233" s="43"/>
      <c r="N233" s="35"/>
    </row>
    <row r="234" spans="1:14" x14ac:dyDescent="0.2">
      <c r="A234" s="43"/>
      <c r="B234" s="43"/>
      <c r="C234" s="43"/>
      <c r="N234" s="35"/>
    </row>
    <row r="235" spans="1:14" x14ac:dyDescent="0.2">
      <c r="A235" s="43"/>
      <c r="B235" s="43"/>
      <c r="C235" s="43"/>
      <c r="N235" s="35"/>
    </row>
    <row r="236" spans="1:14" x14ac:dyDescent="0.2">
      <c r="A236" s="43"/>
      <c r="B236" s="43"/>
      <c r="C236" s="43"/>
      <c r="N236" s="35"/>
    </row>
    <row r="237" spans="1:14" x14ac:dyDescent="0.2">
      <c r="A237" s="43"/>
      <c r="B237" s="43"/>
      <c r="C237" s="43"/>
      <c r="N237" s="35"/>
    </row>
    <row r="238" spans="1:14" x14ac:dyDescent="0.2">
      <c r="A238" s="43"/>
      <c r="B238" s="43"/>
      <c r="C238" s="43"/>
      <c r="N238" s="35"/>
    </row>
    <row r="239" spans="1:14" x14ac:dyDescent="0.2">
      <c r="A239" s="43"/>
      <c r="B239" s="43"/>
      <c r="C239" s="43"/>
      <c r="N239" s="35"/>
    </row>
    <row r="240" spans="1:14" x14ac:dyDescent="0.2">
      <c r="A240" s="43"/>
      <c r="B240" s="43"/>
      <c r="C240" s="43"/>
      <c r="N240" s="35"/>
    </row>
    <row r="241" spans="1:14" x14ac:dyDescent="0.2">
      <c r="A241" s="43"/>
      <c r="B241" s="43"/>
      <c r="C241" s="43"/>
      <c r="N241" s="35"/>
    </row>
    <row r="242" spans="1:14" x14ac:dyDescent="0.2">
      <c r="A242" s="43"/>
      <c r="B242" s="43"/>
      <c r="C242" s="43"/>
      <c r="N242" s="35"/>
    </row>
    <row r="243" spans="1:14" x14ac:dyDescent="0.2">
      <c r="A243" s="43"/>
      <c r="B243" s="43"/>
      <c r="C243" s="43"/>
      <c r="N243" s="35"/>
    </row>
    <row r="244" spans="1:14" x14ac:dyDescent="0.2">
      <c r="A244" s="43"/>
      <c r="B244" s="43"/>
      <c r="C244" s="43"/>
      <c r="N244" s="35"/>
    </row>
    <row r="245" spans="1:14" x14ac:dyDescent="0.2">
      <c r="A245" s="43"/>
      <c r="B245" s="43"/>
      <c r="C245" s="43"/>
      <c r="N245" s="35"/>
    </row>
    <row r="246" spans="1:14" x14ac:dyDescent="0.2">
      <c r="A246" s="43"/>
      <c r="B246" s="43"/>
      <c r="C246" s="43"/>
      <c r="N246" s="35"/>
    </row>
    <row r="247" spans="1:14" x14ac:dyDescent="0.2">
      <c r="A247" s="43"/>
      <c r="B247" s="43"/>
      <c r="C247" s="43"/>
      <c r="N247" s="35"/>
    </row>
    <row r="248" spans="1:14" x14ac:dyDescent="0.2">
      <c r="A248" s="43"/>
      <c r="B248" s="43"/>
      <c r="C248" s="43"/>
      <c r="N248" s="35"/>
    </row>
    <row r="249" spans="1:14" x14ac:dyDescent="0.2">
      <c r="A249" s="43"/>
      <c r="B249" s="43"/>
      <c r="C249" s="43"/>
      <c r="N249" s="35"/>
    </row>
    <row r="250" spans="1:14" x14ac:dyDescent="0.2">
      <c r="A250" s="43"/>
      <c r="B250" s="43"/>
      <c r="C250" s="43"/>
      <c r="N250" s="35"/>
    </row>
    <row r="251" spans="1:14" x14ac:dyDescent="0.2">
      <c r="A251" s="43"/>
      <c r="B251" s="43"/>
      <c r="C251" s="43"/>
      <c r="N251" s="35"/>
    </row>
    <row r="252" spans="1:14" x14ac:dyDescent="0.2">
      <c r="A252" s="43"/>
      <c r="B252" s="43"/>
      <c r="C252" s="43"/>
      <c r="N252" s="35"/>
    </row>
    <row r="253" spans="1:14" x14ac:dyDescent="0.2">
      <c r="A253" s="43"/>
      <c r="B253" s="43"/>
      <c r="C253" s="43"/>
      <c r="N253" s="35"/>
    </row>
    <row r="254" spans="1:14" x14ac:dyDescent="0.2">
      <c r="A254" s="43"/>
      <c r="B254" s="43"/>
      <c r="C254" s="43"/>
      <c r="N254" s="35"/>
    </row>
    <row r="255" spans="1:14" x14ac:dyDescent="0.2">
      <c r="A255" s="43"/>
      <c r="B255" s="43"/>
      <c r="C255" s="43"/>
      <c r="N255" s="35"/>
    </row>
    <row r="256" spans="1:14" x14ac:dyDescent="0.2">
      <c r="A256" s="43"/>
      <c r="B256" s="43"/>
      <c r="C256" s="43"/>
      <c r="N256" s="35"/>
    </row>
    <row r="257" spans="1:14" x14ac:dyDescent="0.2">
      <c r="A257" s="43"/>
      <c r="B257" s="43"/>
      <c r="C257" s="43"/>
      <c r="N257" s="35"/>
    </row>
    <row r="258" spans="1:14" x14ac:dyDescent="0.2">
      <c r="A258" s="43"/>
      <c r="B258" s="43"/>
      <c r="C258" s="43"/>
      <c r="N258" s="35"/>
    </row>
    <row r="259" spans="1:14" x14ac:dyDescent="0.2">
      <c r="A259" s="43"/>
      <c r="B259" s="43"/>
      <c r="C259" s="43"/>
      <c r="N259" s="35"/>
    </row>
    <row r="260" spans="1:14" x14ac:dyDescent="0.2">
      <c r="A260" s="43"/>
      <c r="B260" s="43"/>
      <c r="C260" s="43"/>
      <c r="N260" s="35"/>
    </row>
    <row r="261" spans="1:14" x14ac:dyDescent="0.2">
      <c r="A261" s="43"/>
      <c r="B261" s="43"/>
      <c r="C261" s="43"/>
      <c r="N261" s="35"/>
    </row>
    <row r="262" spans="1:14" x14ac:dyDescent="0.2">
      <c r="A262" s="43"/>
      <c r="B262" s="43"/>
      <c r="C262" s="43"/>
      <c r="N262" s="35"/>
    </row>
    <row r="263" spans="1:14" x14ac:dyDescent="0.2">
      <c r="A263" s="43"/>
      <c r="B263" s="43"/>
      <c r="C263" s="43"/>
      <c r="N263" s="35"/>
    </row>
    <row r="264" spans="1:14" x14ac:dyDescent="0.2">
      <c r="A264" s="43"/>
      <c r="B264" s="43"/>
      <c r="C264" s="43"/>
      <c r="N264" s="35"/>
    </row>
    <row r="265" spans="1:14" x14ac:dyDescent="0.2">
      <c r="A265" s="43"/>
      <c r="B265" s="43"/>
      <c r="C265" s="43"/>
      <c r="N265" s="35"/>
    </row>
    <row r="266" spans="1:14" x14ac:dyDescent="0.2">
      <c r="A266" s="43"/>
      <c r="B266" s="43"/>
      <c r="C266" s="43"/>
      <c r="N266" s="35"/>
    </row>
    <row r="267" spans="1:14" x14ac:dyDescent="0.2">
      <c r="A267" s="43"/>
      <c r="B267" s="43"/>
      <c r="C267" s="43"/>
      <c r="N267" s="35"/>
    </row>
    <row r="268" spans="1:14" x14ac:dyDescent="0.2">
      <c r="A268" s="43"/>
      <c r="B268" s="43"/>
      <c r="C268" s="43"/>
      <c r="N268" s="35"/>
    </row>
    <row r="269" spans="1:14" x14ac:dyDescent="0.2">
      <c r="A269" s="43"/>
      <c r="B269" s="43"/>
      <c r="C269" s="43"/>
      <c r="N269" s="35"/>
    </row>
    <row r="270" spans="1:14" x14ac:dyDescent="0.2">
      <c r="A270" s="43"/>
      <c r="B270" s="43"/>
      <c r="C270" s="43"/>
      <c r="N270" s="35"/>
    </row>
    <row r="271" spans="1:14" x14ac:dyDescent="0.2">
      <c r="A271" s="43"/>
      <c r="B271" s="43"/>
      <c r="C271" s="43"/>
      <c r="N271" s="35"/>
    </row>
    <row r="272" spans="1:14" x14ac:dyDescent="0.2">
      <c r="A272" s="43"/>
      <c r="B272" s="43"/>
      <c r="C272" s="43"/>
      <c r="N272" s="35"/>
    </row>
    <row r="273" spans="1:14" x14ac:dyDescent="0.2">
      <c r="A273" s="43"/>
      <c r="B273" s="43"/>
      <c r="C273" s="43"/>
      <c r="N273" s="35"/>
    </row>
    <row r="274" spans="1:14" x14ac:dyDescent="0.2">
      <c r="A274" s="43"/>
      <c r="B274" s="43"/>
      <c r="C274" s="43"/>
      <c r="N274" s="35"/>
    </row>
    <row r="275" spans="1:14" x14ac:dyDescent="0.2">
      <c r="A275" s="43"/>
      <c r="B275" s="43"/>
      <c r="C275" s="43"/>
      <c r="N275" s="35"/>
    </row>
    <row r="276" spans="1:14" x14ac:dyDescent="0.2">
      <c r="A276" s="43"/>
      <c r="B276" s="43"/>
      <c r="C276" s="43"/>
      <c r="N276" s="35"/>
    </row>
    <row r="277" spans="1:14" x14ac:dyDescent="0.2">
      <c r="A277" s="43"/>
      <c r="B277" s="43"/>
      <c r="C277" s="43"/>
      <c r="N277" s="35"/>
    </row>
    <row r="278" spans="1:14" x14ac:dyDescent="0.2">
      <c r="A278" s="43"/>
      <c r="B278" s="43"/>
      <c r="C278" s="43"/>
      <c r="N278" s="35"/>
    </row>
    <row r="279" spans="1:14" x14ac:dyDescent="0.2">
      <c r="A279" s="43"/>
      <c r="B279" s="43"/>
      <c r="C279" s="43"/>
      <c r="N279" s="35"/>
    </row>
    <row r="280" spans="1:14" x14ac:dyDescent="0.2">
      <c r="A280" s="43"/>
      <c r="B280" s="43"/>
      <c r="C280" s="43"/>
      <c r="N280" s="35"/>
    </row>
    <row r="281" spans="1:14" x14ac:dyDescent="0.2">
      <c r="A281" s="43"/>
      <c r="B281" s="43"/>
      <c r="C281" s="43"/>
      <c r="N281" s="35"/>
    </row>
    <row r="282" spans="1:14" x14ac:dyDescent="0.2">
      <c r="A282" s="43"/>
      <c r="B282" s="43"/>
      <c r="C282" s="43"/>
      <c r="N282" s="35"/>
    </row>
    <row r="283" spans="1:14" x14ac:dyDescent="0.2">
      <c r="A283" s="43"/>
      <c r="B283" s="43"/>
      <c r="C283" s="43"/>
      <c r="N283" s="35"/>
    </row>
    <row r="284" spans="1:14" x14ac:dyDescent="0.2">
      <c r="A284" s="43"/>
      <c r="B284" s="43"/>
      <c r="C284" s="43"/>
      <c r="N284" s="35"/>
    </row>
    <row r="285" spans="1:14" x14ac:dyDescent="0.2">
      <c r="A285" s="43"/>
      <c r="B285" s="43"/>
      <c r="C285" s="43"/>
      <c r="N285" s="35"/>
    </row>
    <row r="286" spans="1:14" x14ac:dyDescent="0.2">
      <c r="A286" s="43"/>
      <c r="B286" s="43"/>
      <c r="C286" s="43"/>
      <c r="N286" s="35"/>
    </row>
    <row r="287" spans="1:14" x14ac:dyDescent="0.2">
      <c r="A287" s="43"/>
      <c r="B287" s="43"/>
      <c r="C287" s="43"/>
      <c r="N287" s="35"/>
    </row>
    <row r="288" spans="1:14" x14ac:dyDescent="0.2">
      <c r="A288" s="43"/>
      <c r="B288" s="43"/>
      <c r="C288" s="43"/>
      <c r="N288" s="35"/>
    </row>
    <row r="289" spans="1:14" x14ac:dyDescent="0.2">
      <c r="A289" s="43"/>
      <c r="B289" s="43"/>
      <c r="C289" s="43"/>
      <c r="N289" s="35"/>
    </row>
    <row r="290" spans="1:14" x14ac:dyDescent="0.2">
      <c r="A290" s="43"/>
      <c r="B290" s="43"/>
      <c r="C290" s="43"/>
      <c r="N290" s="35"/>
    </row>
    <row r="291" spans="1:14" x14ac:dyDescent="0.2">
      <c r="A291" s="43"/>
      <c r="B291" s="43"/>
      <c r="C291" s="43"/>
      <c r="N291" s="35"/>
    </row>
    <row r="292" spans="1:14" x14ac:dyDescent="0.2">
      <c r="A292" s="43"/>
      <c r="B292" s="43"/>
      <c r="C292" s="43"/>
      <c r="N292" s="35"/>
    </row>
    <row r="293" spans="1:14" x14ac:dyDescent="0.2">
      <c r="A293" s="43"/>
      <c r="B293" s="43"/>
      <c r="C293" s="43"/>
      <c r="N293" s="35"/>
    </row>
    <row r="294" spans="1:14" x14ac:dyDescent="0.2">
      <c r="A294" s="43"/>
      <c r="B294" s="43"/>
      <c r="C294" s="43"/>
      <c r="N294" s="35"/>
    </row>
    <row r="295" spans="1:14" x14ac:dyDescent="0.2">
      <c r="A295" s="43"/>
      <c r="B295" s="43"/>
      <c r="C295" s="43"/>
      <c r="N295" s="35"/>
    </row>
    <row r="296" spans="1:14" x14ac:dyDescent="0.2">
      <c r="A296" s="43"/>
      <c r="B296" s="43"/>
      <c r="C296" s="43"/>
      <c r="N296" s="35"/>
    </row>
    <row r="297" spans="1:14" x14ac:dyDescent="0.2">
      <c r="A297" s="43"/>
      <c r="B297" s="43"/>
      <c r="C297" s="43"/>
      <c r="N297" s="35"/>
    </row>
    <row r="298" spans="1:14" x14ac:dyDescent="0.2">
      <c r="A298" s="43"/>
      <c r="B298" s="43"/>
      <c r="C298" s="43"/>
      <c r="N298" s="35"/>
    </row>
    <row r="299" spans="1:14" x14ac:dyDescent="0.2">
      <c r="A299" s="43"/>
      <c r="B299" s="43"/>
      <c r="C299" s="43"/>
      <c r="N299" s="35"/>
    </row>
    <row r="300" spans="1:14" x14ac:dyDescent="0.2">
      <c r="A300" s="43"/>
      <c r="B300" s="43"/>
      <c r="C300" s="43"/>
      <c r="N300" s="35"/>
    </row>
    <row r="301" spans="1:14" x14ac:dyDescent="0.2">
      <c r="A301" s="43"/>
      <c r="B301" s="43"/>
      <c r="C301" s="43"/>
      <c r="N301" s="35"/>
    </row>
    <row r="302" spans="1:14" x14ac:dyDescent="0.2">
      <c r="A302" s="43"/>
      <c r="B302" s="43"/>
      <c r="C302" s="43"/>
      <c r="N302" s="35"/>
    </row>
    <row r="303" spans="1:14" x14ac:dyDescent="0.2">
      <c r="A303" s="43"/>
      <c r="B303" s="43"/>
      <c r="C303" s="43"/>
      <c r="N303" s="35"/>
    </row>
    <row r="304" spans="1:14" x14ac:dyDescent="0.2">
      <c r="A304" s="43"/>
      <c r="B304" s="43"/>
      <c r="C304" s="43"/>
      <c r="N304" s="35"/>
    </row>
    <row r="305" spans="1:14" x14ac:dyDescent="0.2">
      <c r="A305" s="43"/>
      <c r="B305" s="43"/>
      <c r="C305" s="43"/>
      <c r="N305" s="35"/>
    </row>
    <row r="306" spans="1:14" x14ac:dyDescent="0.2">
      <c r="A306" s="43"/>
      <c r="B306" s="43"/>
      <c r="C306" s="43"/>
      <c r="N306" s="35"/>
    </row>
    <row r="307" spans="1:14" x14ac:dyDescent="0.2">
      <c r="A307" s="43"/>
      <c r="B307" s="43"/>
      <c r="C307" s="43"/>
      <c r="N307" s="35"/>
    </row>
    <row r="308" spans="1:14" x14ac:dyDescent="0.2">
      <c r="A308" s="43"/>
      <c r="B308" s="43"/>
      <c r="C308" s="43"/>
      <c r="N308" s="35"/>
    </row>
    <row r="309" spans="1:14" x14ac:dyDescent="0.2">
      <c r="A309" s="43"/>
      <c r="B309" s="43"/>
      <c r="C309" s="43"/>
      <c r="N309" s="35"/>
    </row>
    <row r="310" spans="1:14" x14ac:dyDescent="0.2">
      <c r="A310" s="43"/>
      <c r="B310" s="43"/>
      <c r="C310" s="43"/>
      <c r="N310" s="35"/>
    </row>
    <row r="311" spans="1:14" x14ac:dyDescent="0.2">
      <c r="A311" s="43"/>
      <c r="B311" s="43"/>
      <c r="C311" s="43"/>
      <c r="N311" s="35"/>
    </row>
    <row r="312" spans="1:14" x14ac:dyDescent="0.2">
      <c r="A312" s="43"/>
      <c r="B312" s="43"/>
      <c r="C312" s="43"/>
      <c r="N312" s="35"/>
    </row>
    <row r="313" spans="1:14" x14ac:dyDescent="0.2">
      <c r="A313" s="43"/>
      <c r="B313" s="43"/>
      <c r="C313" s="43"/>
      <c r="N313" s="35"/>
    </row>
    <row r="314" spans="1:14" x14ac:dyDescent="0.2">
      <c r="A314" s="43"/>
      <c r="B314" s="43"/>
      <c r="C314" s="43"/>
      <c r="N314" s="35"/>
    </row>
    <row r="315" spans="1:14" x14ac:dyDescent="0.2">
      <c r="A315" s="43"/>
      <c r="B315" s="43"/>
      <c r="C315" s="43"/>
      <c r="N315" s="35"/>
    </row>
    <row r="316" spans="1:14" x14ac:dyDescent="0.2">
      <c r="A316" s="43"/>
      <c r="B316" s="43"/>
      <c r="C316" s="43"/>
      <c r="N316" s="35"/>
    </row>
    <row r="317" spans="1:14" x14ac:dyDescent="0.2">
      <c r="A317" s="43"/>
      <c r="B317" s="43"/>
      <c r="C317" s="43"/>
      <c r="N317" s="35"/>
    </row>
    <row r="318" spans="1:14" x14ac:dyDescent="0.2">
      <c r="A318" s="43"/>
      <c r="B318" s="43"/>
      <c r="C318" s="43"/>
      <c r="N318" s="35"/>
    </row>
    <row r="319" spans="1:14" x14ac:dyDescent="0.2">
      <c r="A319" s="43"/>
      <c r="B319" s="43"/>
      <c r="C319" s="43"/>
      <c r="N319" s="35"/>
    </row>
    <row r="320" spans="1:14" x14ac:dyDescent="0.2">
      <c r="A320" s="43"/>
      <c r="B320" s="43"/>
      <c r="C320" s="43"/>
      <c r="N320" s="35"/>
    </row>
    <row r="321" spans="1:14" x14ac:dyDescent="0.2">
      <c r="A321" s="43"/>
      <c r="B321" s="43"/>
      <c r="C321" s="43"/>
      <c r="N321" s="35"/>
    </row>
    <row r="322" spans="1:14" x14ac:dyDescent="0.2">
      <c r="A322" s="43"/>
      <c r="B322" s="43"/>
      <c r="C322" s="43"/>
      <c r="N322" s="35"/>
    </row>
    <row r="323" spans="1:14" x14ac:dyDescent="0.2">
      <c r="A323" s="43"/>
      <c r="B323" s="43"/>
      <c r="C323" s="43"/>
      <c r="N323" s="35"/>
    </row>
    <row r="324" spans="1:14" x14ac:dyDescent="0.2">
      <c r="A324" s="43"/>
      <c r="B324" s="43"/>
      <c r="C324" s="43"/>
      <c r="N324" s="35"/>
    </row>
    <row r="325" spans="1:14" x14ac:dyDescent="0.2">
      <c r="A325" s="43"/>
      <c r="B325" s="43"/>
      <c r="C325" s="43"/>
      <c r="N325" s="35"/>
    </row>
    <row r="326" spans="1:14" x14ac:dyDescent="0.2">
      <c r="A326" s="43"/>
      <c r="B326" s="43"/>
      <c r="C326" s="43"/>
      <c r="N326" s="35"/>
    </row>
    <row r="327" spans="1:14" x14ac:dyDescent="0.2">
      <c r="A327" s="43"/>
      <c r="B327" s="43"/>
      <c r="C327" s="43"/>
      <c r="N327" s="35"/>
    </row>
    <row r="328" spans="1:14" x14ac:dyDescent="0.2">
      <c r="A328" s="43"/>
      <c r="B328" s="43"/>
      <c r="C328" s="43"/>
      <c r="N328" s="35"/>
    </row>
    <row r="329" spans="1:14" x14ac:dyDescent="0.2">
      <c r="A329" s="43"/>
      <c r="B329" s="43"/>
      <c r="C329" s="43"/>
      <c r="N329" s="35"/>
    </row>
    <row r="330" spans="1:14" x14ac:dyDescent="0.2">
      <c r="A330" s="43"/>
      <c r="B330" s="43"/>
      <c r="C330" s="43"/>
      <c r="N330" s="35"/>
    </row>
    <row r="331" spans="1:14" x14ac:dyDescent="0.2">
      <c r="A331" s="43"/>
      <c r="B331" s="43"/>
      <c r="C331" s="43"/>
      <c r="N331" s="35"/>
    </row>
    <row r="332" spans="1:14" x14ac:dyDescent="0.2">
      <c r="A332" s="43"/>
      <c r="B332" s="43"/>
      <c r="C332" s="43"/>
      <c r="N332" s="35"/>
    </row>
    <row r="333" spans="1:14" x14ac:dyDescent="0.2">
      <c r="A333" s="43"/>
      <c r="B333" s="43"/>
      <c r="C333" s="43"/>
      <c r="N333" s="35"/>
    </row>
    <row r="334" spans="1:14" x14ac:dyDescent="0.2">
      <c r="A334" s="43"/>
      <c r="B334" s="43"/>
      <c r="C334" s="43"/>
      <c r="N334" s="35"/>
    </row>
    <row r="335" spans="1:14" x14ac:dyDescent="0.2">
      <c r="A335" s="43"/>
      <c r="B335" s="43"/>
      <c r="C335" s="43"/>
      <c r="N335" s="35"/>
    </row>
    <row r="336" spans="1:14" x14ac:dyDescent="0.2">
      <c r="A336" s="43"/>
      <c r="B336" s="43"/>
      <c r="C336" s="43"/>
      <c r="N336" s="35"/>
    </row>
    <row r="337" spans="1:14" x14ac:dyDescent="0.2">
      <c r="A337" s="43"/>
      <c r="B337" s="43"/>
      <c r="C337" s="43"/>
      <c r="N337" s="35"/>
    </row>
    <row r="338" spans="1:14" x14ac:dyDescent="0.2">
      <c r="A338" s="43"/>
      <c r="B338" s="43"/>
      <c r="C338" s="43"/>
      <c r="N338" s="35"/>
    </row>
    <row r="339" spans="1:14" x14ac:dyDescent="0.2">
      <c r="A339" s="43"/>
      <c r="B339" s="43"/>
      <c r="C339" s="43"/>
      <c r="N339" s="35"/>
    </row>
    <row r="340" spans="1:14" x14ac:dyDescent="0.2">
      <c r="A340" s="43"/>
      <c r="B340" s="43"/>
      <c r="C340" s="43"/>
      <c r="N340" s="35"/>
    </row>
    <row r="341" spans="1:14" x14ac:dyDescent="0.2">
      <c r="A341" s="43"/>
      <c r="B341" s="43"/>
      <c r="C341" s="43"/>
      <c r="N341" s="35"/>
    </row>
    <row r="342" spans="1:14" x14ac:dyDescent="0.2">
      <c r="A342" s="43"/>
      <c r="B342" s="43"/>
      <c r="C342" s="43"/>
      <c r="N342" s="35"/>
    </row>
    <row r="343" spans="1:14" x14ac:dyDescent="0.2">
      <c r="A343" s="43"/>
      <c r="B343" s="43"/>
      <c r="C343" s="43"/>
      <c r="N343" s="35"/>
    </row>
    <row r="344" spans="1:14" x14ac:dyDescent="0.2">
      <c r="A344" s="43"/>
      <c r="B344" s="43"/>
      <c r="C344" s="43"/>
      <c r="N344" s="35"/>
    </row>
    <row r="345" spans="1:14" x14ac:dyDescent="0.2">
      <c r="A345" s="43"/>
      <c r="B345" s="43"/>
      <c r="C345" s="43"/>
      <c r="N345" s="35"/>
    </row>
    <row r="346" spans="1:14" x14ac:dyDescent="0.2">
      <c r="A346" s="43"/>
      <c r="B346" s="43"/>
      <c r="C346" s="43"/>
      <c r="N346" s="35"/>
    </row>
    <row r="347" spans="1:14" x14ac:dyDescent="0.2">
      <c r="A347" s="43"/>
      <c r="B347" s="43"/>
      <c r="C347" s="43"/>
      <c r="N347" s="35"/>
    </row>
    <row r="348" spans="1:14" x14ac:dyDescent="0.2">
      <c r="A348" s="43"/>
      <c r="B348" s="43"/>
      <c r="C348" s="43"/>
      <c r="N348" s="35"/>
    </row>
    <row r="349" spans="1:14" x14ac:dyDescent="0.2">
      <c r="A349" s="43"/>
      <c r="B349" s="43"/>
      <c r="C349" s="43"/>
      <c r="N349" s="35"/>
    </row>
    <row r="350" spans="1:14" x14ac:dyDescent="0.2">
      <c r="A350" s="43"/>
      <c r="B350" s="43"/>
      <c r="C350" s="43"/>
      <c r="N350" s="35"/>
    </row>
    <row r="351" spans="1:14" x14ac:dyDescent="0.2">
      <c r="A351" s="43"/>
      <c r="B351" s="43"/>
      <c r="C351" s="43"/>
      <c r="N351" s="35"/>
    </row>
    <row r="352" spans="1:14" x14ac:dyDescent="0.2">
      <c r="A352" s="43"/>
      <c r="B352" s="43"/>
      <c r="C352" s="43"/>
      <c r="N352" s="35"/>
    </row>
    <row r="353" spans="1:14" x14ac:dyDescent="0.2">
      <c r="A353" s="43"/>
      <c r="B353" s="43"/>
      <c r="C353" s="43"/>
      <c r="N353" s="35"/>
    </row>
    <row r="354" spans="1:14" x14ac:dyDescent="0.2">
      <c r="A354" s="43"/>
      <c r="B354" s="43"/>
      <c r="C354" s="43"/>
      <c r="N354" s="35"/>
    </row>
    <row r="355" spans="1:14" x14ac:dyDescent="0.2">
      <c r="A355" s="43"/>
      <c r="B355" s="43"/>
      <c r="C355" s="43"/>
      <c r="N355" s="35"/>
    </row>
    <row r="356" spans="1:14" x14ac:dyDescent="0.2">
      <c r="A356" s="43"/>
      <c r="B356" s="43"/>
      <c r="C356" s="43"/>
      <c r="N356" s="35"/>
    </row>
    <row r="357" spans="1:14" x14ac:dyDescent="0.2">
      <c r="A357" s="43"/>
      <c r="B357" s="43"/>
      <c r="C357" s="43"/>
      <c r="N357" s="35"/>
    </row>
    <row r="358" spans="1:14" x14ac:dyDescent="0.2">
      <c r="A358" s="43"/>
      <c r="B358" s="43"/>
      <c r="C358" s="43"/>
      <c r="N358" s="35"/>
    </row>
    <row r="359" spans="1:14" x14ac:dyDescent="0.2">
      <c r="A359" s="43"/>
      <c r="B359" s="43"/>
      <c r="C359" s="43"/>
      <c r="N359" s="35"/>
    </row>
    <row r="360" spans="1:14" x14ac:dyDescent="0.2">
      <c r="A360" s="43"/>
      <c r="B360" s="43"/>
      <c r="C360" s="43"/>
      <c r="N360" s="35"/>
    </row>
    <row r="361" spans="1:14" x14ac:dyDescent="0.2">
      <c r="A361" s="43"/>
      <c r="B361" s="43"/>
      <c r="C361" s="43"/>
      <c r="N361" s="35"/>
    </row>
    <row r="362" spans="1:14" x14ac:dyDescent="0.2">
      <c r="A362" s="43"/>
      <c r="B362" s="43"/>
      <c r="C362" s="43"/>
      <c r="N362" s="35"/>
    </row>
    <row r="363" spans="1:14" x14ac:dyDescent="0.2">
      <c r="A363" s="43"/>
      <c r="B363" s="43"/>
      <c r="C363" s="43"/>
      <c r="N363" s="35"/>
    </row>
    <row r="364" spans="1:14" x14ac:dyDescent="0.2">
      <c r="A364" s="43"/>
      <c r="B364" s="43"/>
      <c r="C364" s="43"/>
      <c r="N364" s="35"/>
    </row>
    <row r="365" spans="1:14" x14ac:dyDescent="0.2">
      <c r="A365" s="43"/>
      <c r="B365" s="43"/>
      <c r="C365" s="43"/>
      <c r="N365" s="35"/>
    </row>
    <row r="366" spans="1:14" x14ac:dyDescent="0.2">
      <c r="A366" s="43"/>
      <c r="B366" s="43"/>
      <c r="C366" s="43"/>
      <c r="N366" s="35"/>
    </row>
    <row r="367" spans="1:14" x14ac:dyDescent="0.2">
      <c r="A367" s="43"/>
      <c r="B367" s="43"/>
      <c r="C367" s="43"/>
      <c r="N367" s="35"/>
    </row>
    <row r="368" spans="1:14" x14ac:dyDescent="0.2">
      <c r="A368" s="43"/>
      <c r="B368" s="43"/>
      <c r="C368" s="43"/>
      <c r="N368" s="35"/>
    </row>
    <row r="369" spans="1:14" x14ac:dyDescent="0.2">
      <c r="A369" s="43"/>
      <c r="B369" s="43"/>
      <c r="C369" s="43"/>
      <c r="N369" s="35"/>
    </row>
    <row r="370" spans="1:14" x14ac:dyDescent="0.2">
      <c r="A370" s="43"/>
      <c r="B370" s="43"/>
      <c r="C370" s="43"/>
      <c r="N370" s="35"/>
    </row>
    <row r="371" spans="1:14" x14ac:dyDescent="0.2">
      <c r="A371" s="43"/>
      <c r="B371" s="43"/>
      <c r="C371" s="43"/>
      <c r="N371" s="35"/>
    </row>
    <row r="372" spans="1:14" x14ac:dyDescent="0.2">
      <c r="A372" s="43"/>
      <c r="B372" s="43"/>
      <c r="C372" s="43"/>
      <c r="N372" s="35"/>
    </row>
    <row r="373" spans="1:14" x14ac:dyDescent="0.2">
      <c r="A373" s="43"/>
      <c r="B373" s="43"/>
      <c r="C373" s="43"/>
      <c r="N373" s="35"/>
    </row>
    <row r="374" spans="1:14" x14ac:dyDescent="0.2">
      <c r="A374" s="43"/>
      <c r="B374" s="43"/>
      <c r="C374" s="43"/>
      <c r="N374" s="35"/>
    </row>
    <row r="375" spans="1:14" x14ac:dyDescent="0.2">
      <c r="A375" s="43"/>
      <c r="B375" s="43"/>
      <c r="C375" s="43"/>
      <c r="N375" s="35"/>
    </row>
    <row r="376" spans="1:14" x14ac:dyDescent="0.2">
      <c r="A376" s="43"/>
      <c r="B376" s="43"/>
      <c r="C376" s="43"/>
      <c r="N376" s="35"/>
    </row>
    <row r="377" spans="1:14" x14ac:dyDescent="0.2">
      <c r="A377" s="43"/>
      <c r="B377" s="43"/>
      <c r="C377" s="43"/>
      <c r="N377" s="35"/>
    </row>
    <row r="378" spans="1:14" x14ac:dyDescent="0.2">
      <c r="A378" s="43"/>
      <c r="B378" s="43"/>
      <c r="C378" s="43"/>
      <c r="N378" s="35"/>
    </row>
    <row r="379" spans="1:14" x14ac:dyDescent="0.2">
      <c r="A379" s="43"/>
      <c r="B379" s="43"/>
      <c r="C379" s="43"/>
      <c r="N379" s="35"/>
    </row>
    <row r="380" spans="1:14" x14ac:dyDescent="0.2">
      <c r="A380" s="43"/>
      <c r="B380" s="43"/>
      <c r="C380" s="43"/>
      <c r="N380" s="35"/>
    </row>
    <row r="381" spans="1:14" x14ac:dyDescent="0.2">
      <c r="A381" s="43"/>
      <c r="B381" s="43"/>
      <c r="C381" s="43"/>
      <c r="N381" s="35"/>
    </row>
    <row r="382" spans="1:14" x14ac:dyDescent="0.2">
      <c r="A382" s="43"/>
      <c r="B382" s="43"/>
      <c r="C382" s="43"/>
    </row>
    <row r="383" spans="1:14" x14ac:dyDescent="0.2">
      <c r="A383" s="43"/>
      <c r="B383" s="43"/>
      <c r="C383" s="43"/>
    </row>
    <row r="384" spans="1:14" x14ac:dyDescent="0.2">
      <c r="A384" s="43"/>
      <c r="B384" s="43"/>
      <c r="C384" s="43"/>
    </row>
    <row r="385" spans="1:3" x14ac:dyDescent="0.2">
      <c r="A385" s="43"/>
      <c r="B385" s="43"/>
      <c r="C385" s="43"/>
    </row>
    <row r="386" spans="1:3" x14ac:dyDescent="0.2">
      <c r="A386" s="43"/>
      <c r="B386" s="43"/>
      <c r="C386" s="43"/>
    </row>
    <row r="387" spans="1:3" x14ac:dyDescent="0.2">
      <c r="A387" s="43"/>
      <c r="B387" s="43"/>
      <c r="C387" s="43"/>
    </row>
    <row r="388" spans="1:3" x14ac:dyDescent="0.2">
      <c r="A388" s="43"/>
      <c r="B388" s="43"/>
      <c r="C388" s="43"/>
    </row>
    <row r="389" spans="1:3" x14ac:dyDescent="0.2">
      <c r="A389" s="43"/>
      <c r="B389" s="43"/>
      <c r="C389" s="43"/>
    </row>
    <row r="390" spans="1:3" x14ac:dyDescent="0.2">
      <c r="A390" s="43"/>
      <c r="B390" s="43"/>
      <c r="C390" s="43"/>
    </row>
    <row r="391" spans="1:3" x14ac:dyDescent="0.2">
      <c r="A391" s="43"/>
      <c r="B391" s="43"/>
      <c r="C391" s="43"/>
    </row>
    <row r="392" spans="1:3" x14ac:dyDescent="0.2">
      <c r="A392" s="43"/>
      <c r="B392" s="43"/>
      <c r="C392" s="43"/>
    </row>
    <row r="393" spans="1:3" x14ac:dyDescent="0.2">
      <c r="A393" s="43"/>
      <c r="B393" s="43"/>
      <c r="C393" s="43"/>
    </row>
    <row r="394" spans="1:3" x14ac:dyDescent="0.2">
      <c r="A394" s="43"/>
      <c r="B394" s="43"/>
      <c r="C394" s="43"/>
    </row>
    <row r="395" spans="1:3" x14ac:dyDescent="0.2">
      <c r="A395" s="43"/>
      <c r="B395" s="43"/>
      <c r="C395" s="43"/>
    </row>
    <row r="396" spans="1:3" x14ac:dyDescent="0.2">
      <c r="A396" s="43"/>
      <c r="B396" s="43"/>
      <c r="C396" s="43"/>
    </row>
    <row r="397" spans="1:3" x14ac:dyDescent="0.2">
      <c r="A397" s="43"/>
      <c r="B397" s="43"/>
      <c r="C397" s="43"/>
    </row>
    <row r="398" spans="1:3" x14ac:dyDescent="0.2">
      <c r="A398" s="43"/>
      <c r="B398" s="43"/>
      <c r="C398" s="43"/>
    </row>
    <row r="399" spans="1:3" x14ac:dyDescent="0.2">
      <c r="A399" s="43"/>
      <c r="B399" s="43"/>
      <c r="C399" s="43"/>
    </row>
    <row r="400" spans="1:3" x14ac:dyDescent="0.2">
      <c r="A400" s="43"/>
      <c r="B400" s="43"/>
      <c r="C400" s="43"/>
    </row>
    <row r="401" spans="1:3" x14ac:dyDescent="0.2">
      <c r="A401" s="43"/>
      <c r="B401" s="43"/>
      <c r="C401" s="43"/>
    </row>
    <row r="402" spans="1:3" x14ac:dyDescent="0.2">
      <c r="A402" s="43"/>
      <c r="B402" s="43"/>
      <c r="C402" s="43"/>
    </row>
    <row r="403" spans="1:3" x14ac:dyDescent="0.2">
      <c r="A403" s="43"/>
      <c r="B403" s="43"/>
      <c r="C403" s="43"/>
    </row>
    <row r="404" spans="1:3" x14ac:dyDescent="0.2">
      <c r="A404" s="43"/>
      <c r="B404" s="43"/>
      <c r="C404" s="43"/>
    </row>
    <row r="405" spans="1:3" x14ac:dyDescent="0.2">
      <c r="A405" s="43"/>
      <c r="B405" s="43"/>
      <c r="C405" s="43"/>
    </row>
    <row r="406" spans="1:3" x14ac:dyDescent="0.2">
      <c r="A406" s="43"/>
      <c r="B406" s="43"/>
      <c r="C406" s="43"/>
    </row>
    <row r="407" spans="1:3" x14ac:dyDescent="0.2">
      <c r="A407" s="43"/>
      <c r="B407" s="43"/>
      <c r="C407" s="43"/>
    </row>
    <row r="408" spans="1:3" x14ac:dyDescent="0.2">
      <c r="A408" s="43"/>
      <c r="B408" s="43"/>
      <c r="C408" s="43"/>
    </row>
    <row r="409" spans="1:3" x14ac:dyDescent="0.2">
      <c r="A409" s="43"/>
      <c r="B409" s="43"/>
      <c r="C409" s="43"/>
    </row>
    <row r="410" spans="1:3" x14ac:dyDescent="0.2">
      <c r="A410" s="43"/>
      <c r="B410" s="43"/>
      <c r="C410" s="43"/>
    </row>
    <row r="411" spans="1:3" x14ac:dyDescent="0.2">
      <c r="A411" s="43"/>
      <c r="B411" s="43"/>
      <c r="C411" s="43"/>
    </row>
    <row r="412" spans="1:3" x14ac:dyDescent="0.2">
      <c r="A412" s="43"/>
      <c r="B412" s="43"/>
      <c r="C412" s="43"/>
    </row>
    <row r="413" spans="1:3" x14ac:dyDescent="0.2">
      <c r="A413" s="43"/>
      <c r="B413" s="43"/>
      <c r="C413" s="43"/>
    </row>
    <row r="414" spans="1:3" x14ac:dyDescent="0.2">
      <c r="A414" s="43"/>
      <c r="B414" s="43"/>
      <c r="C414" s="43"/>
    </row>
    <row r="415" spans="1:3" x14ac:dyDescent="0.2">
      <c r="A415" s="43"/>
      <c r="B415" s="43"/>
      <c r="C415" s="43"/>
    </row>
  </sheetData>
  <autoFilter ref="A15:N73"/>
  <mergeCells count="3">
    <mergeCell ref="E3:J4"/>
    <mergeCell ref="E7:J9"/>
    <mergeCell ref="E10:J11"/>
  </mergeCells>
  <phoneticPr fontId="2" type="noConversion"/>
  <conditionalFormatting sqref="A16:N73">
    <cfRule type="containsText" dxfId="1" priority="1" stopIfTrue="1" operator="containsText" text="OUT">
      <formula>NOT(ISERROR(SEARCH("OUT",A16)))</formula>
    </cfRule>
  </conditionalFormatting>
  <hyperlinks>
    <hyperlink ref="E10" r:id="rId1"/>
  </hyperlinks>
  <printOptions horizontalCentered="1"/>
  <pageMargins left="0.135625" right="0.11625000000000001" top="0.51" bottom="0.71" header="0.36" footer="0.27"/>
  <pageSetup paperSize="9" scale="39" orientation="portrait" r:id="rId2"/>
  <headerFooter alignWithMargins="0"/>
  <rowBreaks count="1" manualBreakCount="1">
    <brk id="4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13 3-8 Csg</vt:lpstr>
      <vt:lpstr>'13 3-8 Csg'!Print_Area</vt:lpstr>
      <vt:lpstr>'13 3-8 Csg'!Print_Titles</vt:lpstr>
    </vt:vector>
  </TitlesOfParts>
  <Company>IEOC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CO00051</dc:creator>
  <cp:lastModifiedBy>Hello</cp:lastModifiedBy>
  <cp:lastPrinted>2011-08-25T12:00:33Z</cp:lastPrinted>
  <dcterms:created xsi:type="dcterms:W3CDTF">2005-07-21T19:56:00Z</dcterms:created>
  <dcterms:modified xsi:type="dcterms:W3CDTF">2022-06-11T21:34:52Z</dcterms:modified>
</cp:coreProperties>
</file>